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2" yWindow="108" windowWidth="20100" windowHeight="7968" firstSheet="32" activeTab="61"/>
  </bookViews>
  <sheets>
    <sheet name="Central Totals A-C" sheetId="10" r:id="rId1"/>
    <sheet name="A Boney" sheetId="5" r:id="rId2"/>
    <sheet name="A bus" sheetId="43" r:id="rId3"/>
    <sheet name="A Vet" sheetId="37" r:id="rId4"/>
    <sheet name="A Fine" sheetId="7" r:id="rId5"/>
    <sheet name="A Heinen" sheetId="33" r:id="rId6"/>
    <sheet name="A White" sheetId="26" r:id="rId7"/>
    <sheet name="A San Jac " sheetId="22" r:id="rId8"/>
    <sheet name="A learn " sheetId="49" r:id="rId9"/>
    <sheet name="A SIS " sheetId="14" r:id="rId10"/>
    <sheet name="A craw" sheetId="44" r:id="rId11"/>
    <sheet name="A Theatre" sheetId="32" r:id="rId12"/>
    <sheet name="A Ed " sheetId="40" r:id="rId13"/>
    <sheet name="A Fan" sheetId="36" r:id="rId14"/>
    <sheet name="A Willie" sheetId="23" r:id="rId15"/>
    <sheet name="South" sheetId="27" r:id="rId16"/>
    <sheet name="B Boney" sheetId="50" r:id="rId17"/>
    <sheet name="A Boney G" sheetId="1" state="hidden" r:id="rId18"/>
    <sheet name="A Boney 2&amp;3" sheetId="4" state="hidden" r:id="rId19"/>
    <sheet name="B bus" sheetId="52" r:id="rId20"/>
    <sheet name="A bus 2" sheetId="41" state="hidden" r:id="rId21"/>
    <sheet name="A bus 3" sheetId="42" state="hidden" r:id="rId22"/>
    <sheet name="B Vet" sheetId="53" r:id="rId23"/>
    <sheet name="B Fine" sheetId="54" r:id="rId24"/>
    <sheet name="B Heinen" sheetId="56" r:id="rId25"/>
    <sheet name="B White" sheetId="57" r:id="rId26"/>
    <sheet name="A White 1" sheetId="24" state="hidden" r:id="rId27"/>
    <sheet name="A White 2" sheetId="25" state="hidden" r:id="rId28"/>
    <sheet name="B San Jac" sheetId="58" r:id="rId29"/>
    <sheet name="A San Jac 1" sheetId="19" state="hidden" r:id="rId30"/>
    <sheet name="A San Jac 2" sheetId="20" state="hidden" r:id="rId31"/>
    <sheet name="A San Jac 3" sheetId="21" state="hidden" r:id="rId32"/>
    <sheet name="B learn" sheetId="59" r:id="rId33"/>
    <sheet name="A learn 1" sheetId="45" state="hidden" r:id="rId34"/>
    <sheet name="A learn 2" sheetId="46" state="hidden" r:id="rId35"/>
    <sheet name="A learn 3" sheetId="47" state="hidden" r:id="rId36"/>
    <sheet name="A learn 4" sheetId="48" state="hidden" r:id="rId37"/>
    <sheet name="A SIS - 1" sheetId="12" state="hidden" r:id="rId38"/>
    <sheet name="A SIS - 2" sheetId="13" state="hidden" r:id="rId39"/>
    <sheet name="B SIS" sheetId="15" r:id="rId40"/>
    <sheet name="B craw" sheetId="60" r:id="rId41"/>
    <sheet name="B theatre" sheetId="61" r:id="rId42"/>
    <sheet name="B Ed" sheetId="62" r:id="rId43"/>
    <sheet name="A Ed 1" sheetId="38" state="hidden" r:id="rId44"/>
    <sheet name="A Ed 2" sheetId="39" state="hidden" r:id="rId45"/>
    <sheet name="B Fan" sheetId="63" r:id="rId46"/>
    <sheet name="A Fan 1" sheetId="35" state="hidden" r:id="rId47"/>
    <sheet name="A Fan 2" sheetId="34" state="hidden" r:id="rId48"/>
    <sheet name="B Willie" sheetId="64" r:id="rId49"/>
    <sheet name="B South" sheetId="28" r:id="rId50"/>
    <sheet name="C Central" sheetId="3" r:id="rId51"/>
    <sheet name="D" sheetId="65" r:id="rId52"/>
    <sheet name="E" sheetId="66" r:id="rId53"/>
    <sheet name="F" sheetId="67" r:id="rId54"/>
    <sheet name="G1" sheetId="77" r:id="rId55"/>
    <sheet name="G2" sheetId="69" r:id="rId56"/>
    <sheet name="H" sheetId="70" r:id="rId57"/>
    <sheet name="I" sheetId="71" r:id="rId58"/>
    <sheet name="South 1" sheetId="30" state="hidden" r:id="rId59"/>
    <sheet name="South 2" sheetId="31" state="hidden" r:id="rId60"/>
    <sheet name="J1" sheetId="73" r:id="rId61"/>
    <sheet name="K1 porters" sheetId="75" r:id="rId62"/>
  </sheets>
  <definedNames>
    <definedName name="_xlnm.Print_Area" localSheetId="1">'A Boney'!$A$1:$J$39</definedName>
    <definedName name="_xlnm.Print_Area" localSheetId="18">'A Boney 2&amp;3'!$A$1:$J$39</definedName>
    <definedName name="_xlnm.Print_Area" localSheetId="17">'A Boney G'!$A$1:$J$41</definedName>
    <definedName name="_xlnm.Print_Area" localSheetId="2">'A bus'!$A$1:$J$35</definedName>
    <definedName name="_xlnm.Print_Area" localSheetId="20">'A bus 2'!$A$1:$J$35</definedName>
    <definedName name="_xlnm.Print_Area" localSheetId="21">'A bus 3'!$A$1:$J$33</definedName>
    <definedName name="_xlnm.Print_Area" localSheetId="10">'A craw'!$A$1:$J$26</definedName>
    <definedName name="_xlnm.Print_Area" localSheetId="12">'A Ed '!$A$1:$J$45</definedName>
    <definedName name="_xlnm.Print_Area" localSheetId="43">'A Ed 1'!$A$1:$J$40</definedName>
    <definedName name="_xlnm.Print_Area" localSheetId="44">'A Ed 2'!$A$1:$J$39</definedName>
    <definedName name="_xlnm.Print_Area" localSheetId="13">'A Fan'!$A$1:$J$53</definedName>
    <definedName name="_xlnm.Print_Area" localSheetId="46">'A Fan 1'!$A$1:$J$45</definedName>
    <definedName name="_xlnm.Print_Area" localSheetId="47">'A Fan 2'!$A$1:$J$45</definedName>
    <definedName name="_xlnm.Print_Area" localSheetId="4">'A Fine'!$A$1:$J$49</definedName>
    <definedName name="_xlnm.Print_Area" localSheetId="5">'A Heinen'!$A$1:$J$43</definedName>
    <definedName name="_xlnm.Print_Area" localSheetId="8">'A learn '!$A$1:$J$72</definedName>
    <definedName name="_xlnm.Print_Area" localSheetId="33">'A learn 1'!$A$1:$J$55</definedName>
    <definedName name="_xlnm.Print_Area" localSheetId="34">'A learn 2'!$A$1:$J$45</definedName>
    <definedName name="_xlnm.Print_Area" localSheetId="35">'A learn 3'!$A$1:$J$43</definedName>
    <definedName name="_xlnm.Print_Area" localSheetId="36">'A learn 4'!$A$1:$J$42</definedName>
    <definedName name="_xlnm.Print_Area" localSheetId="7">'A San Jac '!$A$1:$J$73</definedName>
    <definedName name="_xlnm.Print_Area" localSheetId="29">'A San Jac 1'!$A$1:$J$66</definedName>
    <definedName name="_xlnm.Print_Area" localSheetId="30">'A San Jac 2'!$A$1:$J$43</definedName>
    <definedName name="_xlnm.Print_Area" localSheetId="31">'A San Jac 3'!$A$1:$J$40</definedName>
    <definedName name="_xlnm.Print_Area" localSheetId="9">'A SIS '!$A$1:$J$45</definedName>
    <definedName name="_xlnm.Print_Area" localSheetId="37">'A SIS - 1'!$A$1:$J$42</definedName>
    <definedName name="_xlnm.Print_Area" localSheetId="38">'A SIS - 2'!$A$1:$J$37</definedName>
    <definedName name="_xlnm.Print_Area" localSheetId="11">'A Theatre'!$A$1:$J$40</definedName>
    <definedName name="_xlnm.Print_Area" localSheetId="3">'A Vet'!$A$1:$J$33</definedName>
    <definedName name="_xlnm.Print_Area" localSheetId="6">'A White'!$A$1:$J$58</definedName>
    <definedName name="_xlnm.Print_Area" localSheetId="26">'A White 1'!$A$1:$J$49</definedName>
    <definedName name="_xlnm.Print_Area" localSheetId="27">'A White 2'!$A$1:$J$43</definedName>
    <definedName name="_xlnm.Print_Area" localSheetId="14">'A Willie'!$A$1:$J$51</definedName>
    <definedName name="_xlnm.Print_Area" localSheetId="16">'B Boney'!$A$1:$H$36</definedName>
    <definedName name="_xlnm.Print_Area" localSheetId="19">'B bus'!$A$1:$H$35</definedName>
    <definedName name="_xlnm.Print_Area" localSheetId="40">'B craw'!$A$1:$H$24</definedName>
    <definedName name="_xlnm.Print_Area" localSheetId="42">'B Ed'!$A$1:$H$55</definedName>
    <definedName name="_xlnm.Print_Area" localSheetId="45">'B Fan'!$A$1:$H$62</definedName>
    <definedName name="_xlnm.Print_Area" localSheetId="23">'B Fine'!$A$1:$H$47</definedName>
    <definedName name="_xlnm.Print_Area" localSheetId="24">'B Heinen'!$A$1:$H$51</definedName>
    <definedName name="_xlnm.Print_Area" localSheetId="32">'B learn'!$A$1:$H$113</definedName>
    <definedName name="_xlnm.Print_Area" localSheetId="28">'B San Jac'!$A$1:$H$103</definedName>
    <definedName name="_xlnm.Print_Area" localSheetId="39">'B SIS'!$A$1:$H$50</definedName>
    <definedName name="_xlnm.Print_Area" localSheetId="49">'B South'!$A$1:$H$51</definedName>
    <definedName name="_xlnm.Print_Area" localSheetId="41">'B theatre'!$A$1:$H$48</definedName>
    <definedName name="_xlnm.Print_Area" localSheetId="22">'B Vet'!$A$1:$H$31</definedName>
    <definedName name="_xlnm.Print_Area" localSheetId="25">'B White'!$A$1:$H$90</definedName>
    <definedName name="_xlnm.Print_Area" localSheetId="48">'B Willie'!$A$1:$H$59</definedName>
    <definedName name="_xlnm.Print_Area" localSheetId="50">'C Central'!$A$1:$E$43</definedName>
    <definedName name="_xlnm.Print_Area" localSheetId="0">'Central Totals A-C'!$A$1:$E$30</definedName>
    <definedName name="_xlnm.Print_Area" localSheetId="54">'G1'!$A$1:$C$38</definedName>
    <definedName name="_xlnm.Print_Area" localSheetId="60">'J1'!$A$1:$Q$16</definedName>
    <definedName name="_xlnm.Print_Area" localSheetId="61">'K1 porters'!$A$1:$N$25</definedName>
    <definedName name="_xlnm.Print_Area" localSheetId="15">South!$A$1:$J$54</definedName>
    <definedName name="_xlnm.Print_Area" localSheetId="58">'South 1'!$A$1:$J$50</definedName>
    <definedName name="_xlnm.Print_Area" localSheetId="59">'South 2'!$A$1:$J$38</definedName>
  </definedNames>
  <calcPr calcId="145621"/>
</workbook>
</file>

<file path=xl/calcChain.xml><?xml version="1.0" encoding="utf-8"?>
<calcChain xmlns="http://schemas.openxmlformats.org/spreadsheetml/2006/main">
  <c r="B12" i="3" l="1"/>
  <c r="C37" i="77" l="1"/>
  <c r="E36" i="3" l="1"/>
  <c r="N23" i="75" l="1"/>
  <c r="N22" i="75"/>
  <c r="N21" i="75"/>
  <c r="N20" i="75"/>
  <c r="N19" i="75"/>
  <c r="N18" i="75"/>
  <c r="N17" i="75"/>
  <c r="N16" i="75"/>
  <c r="N15" i="75"/>
  <c r="N14" i="75"/>
  <c r="N13" i="75"/>
  <c r="N12" i="75"/>
  <c r="N11" i="75"/>
  <c r="N10" i="75"/>
  <c r="B36" i="66"/>
  <c r="C36" i="66"/>
  <c r="H28" i="65"/>
  <c r="N9" i="75"/>
  <c r="Q11" i="73"/>
  <c r="B35" i="3" l="1"/>
  <c r="B32" i="3"/>
  <c r="B25" i="3"/>
  <c r="B28" i="3"/>
  <c r="B29" i="3"/>
  <c r="B30" i="3"/>
  <c r="B26" i="3"/>
  <c r="B24" i="3"/>
  <c r="B23" i="3"/>
  <c r="B17" i="3" l="1"/>
  <c r="B20" i="3"/>
  <c r="B19" i="3"/>
  <c r="B15" i="3"/>
  <c r="H49" i="28"/>
  <c r="D24" i="10" s="1"/>
  <c r="B30" i="64"/>
  <c r="B56" i="64"/>
  <c r="B52" i="64"/>
  <c r="B46" i="64"/>
  <c r="B44" i="64"/>
  <c r="B36" i="64"/>
  <c r="B32" i="64"/>
  <c r="B23" i="64"/>
  <c r="B17" i="64"/>
  <c r="B19" i="64"/>
  <c r="B21" i="64"/>
  <c r="B25" i="64"/>
  <c r="B27" i="64"/>
  <c r="B29" i="64"/>
  <c r="B34" i="64"/>
  <c r="B38" i="64"/>
  <c r="B40" i="64"/>
  <c r="B42" i="64"/>
  <c r="B48" i="64"/>
  <c r="B50" i="64"/>
  <c r="B54" i="64"/>
  <c r="B11" i="64"/>
  <c r="H57" i="64"/>
  <c r="D23" i="10" s="1"/>
  <c r="G57" i="64"/>
  <c r="C23" i="10" s="1"/>
  <c r="B57" i="63"/>
  <c r="B56" i="63"/>
  <c r="B50" i="63"/>
  <c r="B44" i="63"/>
  <c r="B46" i="63"/>
  <c r="B38" i="63"/>
  <c r="B32" i="63"/>
  <c r="B34" i="63"/>
  <c r="B25" i="63"/>
  <c r="B19" i="63"/>
  <c r="B21" i="63"/>
  <c r="B17" i="63"/>
  <c r="B23" i="63"/>
  <c r="B27" i="63"/>
  <c r="B29" i="63"/>
  <c r="B31" i="63"/>
  <c r="B36" i="63"/>
  <c r="B40" i="63"/>
  <c r="B42" i="63"/>
  <c r="B48" i="63"/>
  <c r="B52" i="63"/>
  <c r="B54" i="63"/>
  <c r="B59" i="63"/>
  <c r="B12" i="63"/>
  <c r="B11" i="63"/>
  <c r="H60" i="63"/>
  <c r="D22" i="10" s="1"/>
  <c r="G60" i="63"/>
  <c r="C22" i="10" s="1"/>
  <c r="B34" i="62"/>
  <c r="B40" i="62"/>
  <c r="B42" i="62"/>
  <c r="B22" i="62"/>
  <c r="B24" i="62"/>
  <c r="B26" i="62"/>
  <c r="B28" i="62"/>
  <c r="B17" i="62"/>
  <c r="B19" i="62"/>
  <c r="B21" i="62"/>
  <c r="B30" i="62"/>
  <c r="B32" i="62"/>
  <c r="B36" i="62"/>
  <c r="B38" i="62"/>
  <c r="B44" i="62"/>
  <c r="B46" i="62"/>
  <c r="B48" i="62"/>
  <c r="B11" i="62"/>
  <c r="H49" i="62"/>
  <c r="D21" i="10" s="1"/>
  <c r="G49" i="62"/>
  <c r="C21" i="10" s="1"/>
  <c r="B41" i="61"/>
  <c r="B37" i="61"/>
  <c r="B32" i="61"/>
  <c r="B24" i="61"/>
  <c r="B20" i="61"/>
  <c r="B18" i="61"/>
  <c r="B22" i="61"/>
  <c r="B26" i="61"/>
  <c r="B28" i="61"/>
  <c r="B30" i="61"/>
  <c r="B34" i="61"/>
  <c r="B36" i="61"/>
  <c r="B39" i="61"/>
  <c r="B11" i="61"/>
  <c r="H42" i="61"/>
  <c r="D20" i="10" s="1"/>
  <c r="G42" i="61"/>
  <c r="C20" i="10" s="1"/>
  <c r="B17" i="60"/>
  <c r="B16" i="60"/>
  <c r="B11" i="60"/>
  <c r="H18" i="60"/>
  <c r="D19" i="10" s="1"/>
  <c r="G18" i="60"/>
  <c r="C19" i="10" s="1"/>
  <c r="B11" i="15"/>
  <c r="B109" i="59"/>
  <c r="B107" i="59"/>
  <c r="B101" i="59"/>
  <c r="B97" i="59"/>
  <c r="B91" i="59"/>
  <c r="B90" i="59"/>
  <c r="B93" i="59"/>
  <c r="B59" i="59"/>
  <c r="B49" i="59"/>
  <c r="B45" i="59"/>
  <c r="B39" i="59"/>
  <c r="B27" i="59"/>
  <c r="B26" i="59"/>
  <c r="B23" i="59"/>
  <c r="B22" i="59"/>
  <c r="B20" i="59"/>
  <c r="B18" i="59"/>
  <c r="B25" i="59"/>
  <c r="B29" i="59"/>
  <c r="B31" i="59"/>
  <c r="B33" i="59"/>
  <c r="B35" i="59"/>
  <c r="B37" i="59"/>
  <c r="B41" i="59"/>
  <c r="B43" i="59"/>
  <c r="B47" i="59"/>
  <c r="B51" i="59"/>
  <c r="B53" i="59"/>
  <c r="B55" i="59"/>
  <c r="B57" i="59"/>
  <c r="B70" i="59"/>
  <c r="B72" i="59"/>
  <c r="B74" i="59"/>
  <c r="B76" i="59"/>
  <c r="B78" i="59"/>
  <c r="B80" i="59"/>
  <c r="B82" i="59"/>
  <c r="B84" i="59"/>
  <c r="B86" i="59"/>
  <c r="B88" i="59"/>
  <c r="B95" i="59"/>
  <c r="B99" i="59"/>
  <c r="B103" i="59"/>
  <c r="B105" i="59"/>
  <c r="B11" i="59"/>
  <c r="H110" i="59"/>
  <c r="D17" i="10" s="1"/>
  <c r="G110" i="59"/>
  <c r="C17" i="10" s="1"/>
  <c r="B60" i="58"/>
  <c r="B87" i="58"/>
  <c r="B94" i="58"/>
  <c r="B93" i="58"/>
  <c r="B89" i="58"/>
  <c r="B84" i="58"/>
  <c r="B72" i="58"/>
  <c r="B74" i="58"/>
  <c r="B57" i="58"/>
  <c r="B53" i="58"/>
  <c r="B51" i="58"/>
  <c r="B55" i="58"/>
  <c r="B59" i="58"/>
  <c r="B76" i="58"/>
  <c r="B78" i="58"/>
  <c r="B80" i="58"/>
  <c r="B82" i="58"/>
  <c r="B86" i="58"/>
  <c r="B91" i="58"/>
  <c r="B96" i="58"/>
  <c r="B47" i="58"/>
  <c r="B49" i="58"/>
  <c r="B41" i="58"/>
  <c r="B38" i="58"/>
  <c r="B36" i="58"/>
  <c r="B40" i="58"/>
  <c r="B34" i="58"/>
  <c r="B32" i="58"/>
  <c r="B43" i="58"/>
  <c r="B45" i="58"/>
  <c r="B30" i="58"/>
  <c r="B28" i="58"/>
  <c r="B24" i="58"/>
  <c r="B23" i="58"/>
  <c r="B26" i="58"/>
  <c r="B18" i="58"/>
  <c r="B20" i="58"/>
  <c r="B22" i="58"/>
  <c r="B11" i="58"/>
  <c r="H97" i="58"/>
  <c r="D16" i="10" s="1"/>
  <c r="G97" i="58"/>
  <c r="C16" i="10" s="1"/>
  <c r="B83" i="57"/>
  <c r="B79" i="57"/>
  <c r="B75" i="57"/>
  <c r="B77" i="57"/>
  <c r="B56" i="57"/>
  <c r="B46" i="57"/>
  <c r="B40" i="57"/>
  <c r="B36" i="57"/>
  <c r="B38" i="57"/>
  <c r="B34" i="57"/>
  <c r="B26" i="57"/>
  <c r="B18" i="57"/>
  <c r="B17" i="57"/>
  <c r="B22" i="57"/>
  <c r="B20" i="57"/>
  <c r="B24" i="57"/>
  <c r="B28" i="57"/>
  <c r="B30" i="57"/>
  <c r="B32" i="57"/>
  <c r="B42" i="57"/>
  <c r="B44" i="57"/>
  <c r="B48" i="57"/>
  <c r="B50" i="57"/>
  <c r="B52" i="57"/>
  <c r="B54" i="57"/>
  <c r="B58" i="57"/>
  <c r="B60" i="57"/>
  <c r="B71" i="57"/>
  <c r="B73" i="57"/>
  <c r="B81" i="57"/>
  <c r="B11" i="57"/>
  <c r="O25" i="26"/>
  <c r="H84" i="57"/>
  <c r="D15" i="10" s="1"/>
  <c r="G84" i="57"/>
  <c r="C15" i="10" s="1"/>
  <c r="B32" i="56"/>
  <c r="B12" i="56"/>
  <c r="B28" i="56"/>
  <c r="B18" i="56"/>
  <c r="B20" i="56"/>
  <c r="B22" i="56"/>
  <c r="B24" i="56"/>
  <c r="B26" i="56"/>
  <c r="B30" i="56"/>
  <c r="B34" i="56"/>
  <c r="B36" i="56"/>
  <c r="B38" i="56"/>
  <c r="B40" i="56"/>
  <c r="B42" i="56"/>
  <c r="B44" i="56"/>
  <c r="H45" i="56"/>
  <c r="D14" i="10" s="1"/>
  <c r="G45" i="56"/>
  <c r="C14" i="10" s="1"/>
  <c r="B11" i="56"/>
  <c r="B11" i="54" l="1"/>
  <c r="N28" i="7"/>
  <c r="H41" i="54"/>
  <c r="D13" i="10" s="1"/>
  <c r="B39" i="54"/>
  <c r="B37" i="54"/>
  <c r="B35" i="54"/>
  <c r="B33" i="54"/>
  <c r="B31" i="54"/>
  <c r="B29" i="54"/>
  <c r="B28" i="54"/>
  <c r="B26" i="54"/>
  <c r="B25" i="54"/>
  <c r="B23" i="54"/>
  <c r="B21" i="54"/>
  <c r="B17" i="54"/>
  <c r="G41" i="54"/>
  <c r="C13" i="10" s="1"/>
  <c r="B18" i="53"/>
  <c r="B20" i="53"/>
  <c r="B22" i="53"/>
  <c r="B24" i="53"/>
  <c r="B16" i="53"/>
  <c r="B26" i="52"/>
  <c r="B28" i="52"/>
  <c r="B22" i="52"/>
  <c r="B24" i="52"/>
  <c r="B17" i="52"/>
  <c r="B19" i="52"/>
  <c r="B21" i="52"/>
  <c r="B11" i="53"/>
  <c r="H25" i="53"/>
  <c r="D12" i="10" s="1"/>
  <c r="G25" i="53"/>
  <c r="C12" i="10" s="1"/>
  <c r="B11" i="50"/>
  <c r="H29" i="52"/>
  <c r="D11" i="10" s="1"/>
  <c r="G29" i="52"/>
  <c r="C11" i="10" s="1"/>
  <c r="B11" i="52"/>
  <c r="H30" i="50"/>
  <c r="D10" i="10" s="1"/>
  <c r="B28" i="50"/>
  <c r="B26" i="50"/>
  <c r="B25" i="50"/>
  <c r="B23" i="50"/>
  <c r="B21" i="50"/>
  <c r="B20" i="50"/>
  <c r="B19" i="50"/>
  <c r="B17" i="50"/>
  <c r="G30" i="50" l="1"/>
  <c r="C10" i="10" s="1"/>
  <c r="B17" i="10"/>
  <c r="J66" i="49"/>
  <c r="J43" i="49"/>
  <c r="J51" i="49"/>
  <c r="J50" i="49"/>
  <c r="D42" i="49"/>
  <c r="J42" i="49" s="1"/>
  <c r="J58" i="49"/>
  <c r="D45" i="49"/>
  <c r="J45" i="49" s="1"/>
  <c r="E31" i="49"/>
  <c r="J31" i="49" s="1"/>
  <c r="D26" i="49"/>
  <c r="J26" i="49" s="1"/>
  <c r="J54" i="49"/>
  <c r="D35" i="49"/>
  <c r="J35" i="49" s="1"/>
  <c r="J49" i="49"/>
  <c r="H72" i="49"/>
  <c r="H55" i="45"/>
  <c r="J41" i="49"/>
  <c r="J40" i="49"/>
  <c r="J39" i="49"/>
  <c r="J38" i="49"/>
  <c r="J37" i="49"/>
  <c r="J36" i="49"/>
  <c r="E25" i="49"/>
  <c r="J25" i="49" s="1"/>
  <c r="E24" i="49"/>
  <c r="J24" i="49" s="1"/>
  <c r="D32" i="49"/>
  <c r="J32" i="49" s="1"/>
  <c r="D48" i="49"/>
  <c r="J48" i="49" s="1"/>
  <c r="E57" i="49"/>
  <c r="J57" i="49" s="1"/>
  <c r="J28" i="49"/>
  <c r="J27" i="49"/>
  <c r="I52" i="49"/>
  <c r="I62" i="49" s="1"/>
  <c r="H52" i="49"/>
  <c r="F16" i="49"/>
  <c r="J16" i="49" s="1"/>
  <c r="C17" i="49"/>
  <c r="B16" i="49"/>
  <c r="F12" i="49"/>
  <c r="J12" i="49" s="1"/>
  <c r="C15" i="49"/>
  <c r="C14" i="49"/>
  <c r="C13" i="49"/>
  <c r="B12" i="49"/>
  <c r="J61" i="49"/>
  <c r="J60" i="49"/>
  <c r="J59" i="49"/>
  <c r="J56" i="49"/>
  <c r="J55" i="49"/>
  <c r="J53" i="49"/>
  <c r="J47" i="49"/>
  <c r="J46" i="49"/>
  <c r="J44" i="49"/>
  <c r="J34" i="49"/>
  <c r="J33" i="49"/>
  <c r="J30" i="49"/>
  <c r="J29" i="49"/>
  <c r="J23" i="49"/>
  <c r="J22" i="49"/>
  <c r="J19" i="49"/>
  <c r="E33" i="47"/>
  <c r="H42" i="48"/>
  <c r="F35" i="46"/>
  <c r="E35" i="46"/>
  <c r="J44" i="45"/>
  <c r="J43" i="45"/>
  <c r="J42" i="45"/>
  <c r="J41" i="45"/>
  <c r="J40" i="45"/>
  <c r="J39" i="45"/>
  <c r="J38" i="45"/>
  <c r="J37" i="45"/>
  <c r="J36" i="45"/>
  <c r="J35" i="45"/>
  <c r="J34" i="45"/>
  <c r="J33" i="45"/>
  <c r="J32" i="45"/>
  <c r="J31" i="45"/>
  <c r="J30" i="45"/>
  <c r="J29" i="45"/>
  <c r="J28" i="45"/>
  <c r="J27" i="45"/>
  <c r="J26" i="45"/>
  <c r="J25" i="45"/>
  <c r="J24" i="45"/>
  <c r="J23" i="45"/>
  <c r="J27" i="48"/>
  <c r="J31" i="48"/>
  <c r="J21" i="47"/>
  <c r="J19" i="48"/>
  <c r="J19" i="47"/>
  <c r="I32" i="48"/>
  <c r="H32" i="48"/>
  <c r="F32" i="48"/>
  <c r="E32" i="48"/>
  <c r="D32" i="48"/>
  <c r="J30" i="48"/>
  <c r="J29" i="48"/>
  <c r="J28" i="48"/>
  <c r="J26" i="48"/>
  <c r="J25" i="48"/>
  <c r="J24" i="48"/>
  <c r="J23" i="48"/>
  <c r="J22" i="48"/>
  <c r="J21" i="48"/>
  <c r="J20" i="48"/>
  <c r="J16" i="48"/>
  <c r="J12" i="48"/>
  <c r="H43" i="47"/>
  <c r="J34" i="46"/>
  <c r="J33" i="46"/>
  <c r="J32" i="46"/>
  <c r="J31" i="46"/>
  <c r="J30" i="46"/>
  <c r="J29" i="46"/>
  <c r="J28" i="46"/>
  <c r="J27" i="46"/>
  <c r="J26" i="46"/>
  <c r="J25" i="46"/>
  <c r="J24" i="46"/>
  <c r="J23" i="46"/>
  <c r="J22" i="46"/>
  <c r="J21" i="46"/>
  <c r="J20" i="46"/>
  <c r="H45" i="46"/>
  <c r="I33" i="47"/>
  <c r="H33" i="47"/>
  <c r="F33" i="47"/>
  <c r="D33" i="47"/>
  <c r="J32" i="47"/>
  <c r="J31" i="47"/>
  <c r="J30" i="47"/>
  <c r="J29" i="47"/>
  <c r="J28" i="47"/>
  <c r="J27" i="47"/>
  <c r="J26" i="47"/>
  <c r="J25" i="47"/>
  <c r="J24" i="47"/>
  <c r="J23" i="47"/>
  <c r="J22" i="47"/>
  <c r="J20" i="47"/>
  <c r="J16" i="47"/>
  <c r="J12" i="47"/>
  <c r="J19" i="46"/>
  <c r="I35" i="46"/>
  <c r="H35" i="46"/>
  <c r="D35" i="46"/>
  <c r="J16" i="46"/>
  <c r="J12" i="46"/>
  <c r="H45" i="45"/>
  <c r="J22" i="45"/>
  <c r="I45" i="45"/>
  <c r="D62" i="49" l="1"/>
  <c r="E62" i="49"/>
  <c r="J52" i="49"/>
  <c r="J64" i="49" s="1"/>
  <c r="H6" i="49" s="1"/>
  <c r="H62" i="49"/>
  <c r="F62" i="49"/>
  <c r="J32" i="48"/>
  <c r="J34" i="48"/>
  <c r="H6" i="48" s="1"/>
  <c r="J33" i="47"/>
  <c r="J35" i="47"/>
  <c r="J37" i="47" s="1"/>
  <c r="J35" i="46"/>
  <c r="J37" i="46"/>
  <c r="J39" i="46" s="1"/>
  <c r="H66" i="19"/>
  <c r="J62" i="49" l="1"/>
  <c r="J36" i="48"/>
  <c r="H6" i="47"/>
  <c r="H6" i="46"/>
  <c r="F45" i="45"/>
  <c r="E45" i="45"/>
  <c r="D45" i="45"/>
  <c r="J19" i="45"/>
  <c r="J16" i="45"/>
  <c r="J12" i="45"/>
  <c r="B19" i="10"/>
  <c r="J15" i="44"/>
  <c r="D16" i="44"/>
  <c r="F16" i="44"/>
  <c r="J12" i="44"/>
  <c r="B12" i="44"/>
  <c r="B24" i="10"/>
  <c r="B22" i="10"/>
  <c r="B21" i="10"/>
  <c r="B20" i="10"/>
  <c r="B18" i="10"/>
  <c r="B13" i="10"/>
  <c r="B12" i="10"/>
  <c r="B11" i="10"/>
  <c r="B10" i="10"/>
  <c r="H35" i="43"/>
  <c r="J29" i="43"/>
  <c r="G23" i="43"/>
  <c r="G25" i="43" s="1"/>
  <c r="H21" i="43"/>
  <c r="E21" i="43"/>
  <c r="E20" i="43"/>
  <c r="J20" i="43" s="1"/>
  <c r="E19" i="43"/>
  <c r="J19" i="43" s="1"/>
  <c r="F16" i="43"/>
  <c r="C18" i="43"/>
  <c r="C17" i="43"/>
  <c r="B16" i="43"/>
  <c r="F12" i="43"/>
  <c r="F25" i="43" s="1"/>
  <c r="C15" i="43"/>
  <c r="C14" i="43"/>
  <c r="C13" i="43"/>
  <c r="B12" i="43"/>
  <c r="H25" i="43"/>
  <c r="J24" i="43"/>
  <c r="J23" i="43"/>
  <c r="J22" i="43"/>
  <c r="J21" i="43"/>
  <c r="J16" i="43"/>
  <c r="H23" i="42"/>
  <c r="G23" i="42"/>
  <c r="F23" i="42"/>
  <c r="E23" i="42"/>
  <c r="J23" i="42" s="1"/>
  <c r="J22" i="42"/>
  <c r="J21" i="42"/>
  <c r="J20" i="42"/>
  <c r="J19" i="42"/>
  <c r="J16" i="42"/>
  <c r="J12" i="42"/>
  <c r="G25" i="41"/>
  <c r="H25" i="41"/>
  <c r="F25" i="41"/>
  <c r="E25" i="41"/>
  <c r="J24" i="41"/>
  <c r="J23" i="41"/>
  <c r="J22" i="41"/>
  <c r="J21" i="41"/>
  <c r="J20" i="41"/>
  <c r="J19" i="41"/>
  <c r="J16" i="41"/>
  <c r="J12" i="41"/>
  <c r="J45" i="45" l="1"/>
  <c r="J47" i="45"/>
  <c r="J49" i="45" s="1"/>
  <c r="J18" i="44"/>
  <c r="H6" i="44" s="1"/>
  <c r="E16" i="44"/>
  <c r="J16" i="44" s="1"/>
  <c r="E25" i="43"/>
  <c r="J25" i="43" s="1"/>
  <c r="J12" i="43"/>
  <c r="J27" i="43" s="1"/>
  <c r="H6" i="43" s="1"/>
  <c r="J25" i="42"/>
  <c r="H6" i="42" s="1"/>
  <c r="J27" i="41"/>
  <c r="H6" i="41" s="1"/>
  <c r="J25" i="41"/>
  <c r="H45" i="40"/>
  <c r="J32" i="40"/>
  <c r="E34" i="40"/>
  <c r="J34" i="40" s="1"/>
  <c r="H30" i="40"/>
  <c r="H35" i="40" s="1"/>
  <c r="J26" i="40"/>
  <c r="J25" i="40"/>
  <c r="J24" i="40"/>
  <c r="D21" i="40"/>
  <c r="D27" i="40"/>
  <c r="J20" i="40"/>
  <c r="E19" i="40"/>
  <c r="J19" i="40" s="1"/>
  <c r="F16" i="40"/>
  <c r="J16" i="40" s="1"/>
  <c r="C18" i="40"/>
  <c r="C17" i="40"/>
  <c r="B16" i="40"/>
  <c r="C15" i="40"/>
  <c r="C14" i="40"/>
  <c r="C13" i="40"/>
  <c r="F12" i="40"/>
  <c r="J12" i="40" s="1"/>
  <c r="B12" i="40"/>
  <c r="J33" i="40"/>
  <c r="J31" i="40"/>
  <c r="J29" i="40"/>
  <c r="J28" i="40"/>
  <c r="J27" i="40"/>
  <c r="J23" i="40"/>
  <c r="J22" i="40"/>
  <c r="H29" i="39"/>
  <c r="F29" i="39"/>
  <c r="E29" i="39"/>
  <c r="D29" i="39"/>
  <c r="J28" i="39"/>
  <c r="J27" i="39"/>
  <c r="J26" i="39"/>
  <c r="J25" i="39"/>
  <c r="J24" i="39"/>
  <c r="J23" i="39"/>
  <c r="J22" i="39"/>
  <c r="J21" i="39"/>
  <c r="J20" i="39"/>
  <c r="J19" i="39"/>
  <c r="J16" i="39"/>
  <c r="J12" i="39"/>
  <c r="J20" i="38"/>
  <c r="H30" i="38"/>
  <c r="F30" i="38"/>
  <c r="E30" i="38"/>
  <c r="D30" i="38"/>
  <c r="J29" i="38"/>
  <c r="J28" i="38"/>
  <c r="J27" i="38"/>
  <c r="J26" i="38"/>
  <c r="J25" i="38"/>
  <c r="J24" i="38"/>
  <c r="J23" i="38"/>
  <c r="J22" i="38"/>
  <c r="J21" i="38"/>
  <c r="J19" i="38"/>
  <c r="J16" i="38"/>
  <c r="J12" i="38"/>
  <c r="G20" i="37"/>
  <c r="F20" i="37"/>
  <c r="D20" i="37"/>
  <c r="J19" i="37"/>
  <c r="J18" i="37"/>
  <c r="J17" i="37"/>
  <c r="J16" i="37"/>
  <c r="J15" i="37"/>
  <c r="J12" i="37"/>
  <c r="J47" i="36"/>
  <c r="D25" i="36"/>
  <c r="J35" i="36"/>
  <c r="J34" i="36"/>
  <c r="J33" i="36"/>
  <c r="D37" i="36"/>
  <c r="J37" i="36" s="1"/>
  <c r="J36" i="36"/>
  <c r="J32" i="36"/>
  <c r="E26" i="36"/>
  <c r="J26" i="36" s="1"/>
  <c r="J24" i="36"/>
  <c r="H41" i="36"/>
  <c r="H43" i="36" s="1"/>
  <c r="E41" i="36"/>
  <c r="J29" i="36"/>
  <c r="D31" i="36"/>
  <c r="J31" i="36" s="1"/>
  <c r="J27" i="36"/>
  <c r="E19" i="36"/>
  <c r="C21" i="36"/>
  <c r="C20" i="36"/>
  <c r="B19" i="36"/>
  <c r="F16" i="36"/>
  <c r="J16" i="36" s="1"/>
  <c r="C18" i="36"/>
  <c r="C17" i="36"/>
  <c r="B16" i="36"/>
  <c r="F12" i="36"/>
  <c r="J12" i="36" s="1"/>
  <c r="C15" i="36"/>
  <c r="C14" i="36"/>
  <c r="C13" i="36"/>
  <c r="B12" i="36"/>
  <c r="H53" i="36"/>
  <c r="J42" i="36"/>
  <c r="J40" i="36"/>
  <c r="J39" i="36"/>
  <c r="J38" i="36"/>
  <c r="J30" i="36"/>
  <c r="J28" i="36"/>
  <c r="J25" i="36"/>
  <c r="J23" i="36"/>
  <c r="J22" i="36"/>
  <c r="J31" i="35"/>
  <c r="J30" i="35"/>
  <c r="J29" i="35"/>
  <c r="J28" i="35"/>
  <c r="J33" i="35"/>
  <c r="H6" i="45" l="1"/>
  <c r="D35" i="40"/>
  <c r="J35" i="40" s="1"/>
  <c r="J30" i="40"/>
  <c r="J21" i="40"/>
  <c r="J37" i="40" s="1"/>
  <c r="H6" i="40" s="1"/>
  <c r="F35" i="40"/>
  <c r="E35" i="40"/>
  <c r="J31" i="39"/>
  <c r="H6" i="39" s="1"/>
  <c r="J29" i="39"/>
  <c r="J30" i="38"/>
  <c r="J32" i="38"/>
  <c r="H6" i="38" s="1"/>
  <c r="J22" i="37"/>
  <c r="H6" i="37" s="1"/>
  <c r="J20" i="37"/>
  <c r="E43" i="36"/>
  <c r="J41" i="36"/>
  <c r="J19" i="36"/>
  <c r="D43" i="36"/>
  <c r="F43" i="36"/>
  <c r="H35" i="35"/>
  <c r="F35" i="35"/>
  <c r="E35" i="35"/>
  <c r="D35" i="35"/>
  <c r="J34" i="35"/>
  <c r="J32" i="35"/>
  <c r="J27" i="35"/>
  <c r="J26" i="35"/>
  <c r="J25" i="35"/>
  <c r="J24" i="35"/>
  <c r="J23" i="35"/>
  <c r="J22" i="35"/>
  <c r="J19" i="35"/>
  <c r="J16" i="35"/>
  <c r="J12" i="35"/>
  <c r="J34" i="34"/>
  <c r="J33" i="34"/>
  <c r="J32" i="34"/>
  <c r="J31" i="34"/>
  <c r="J30" i="34"/>
  <c r="J29" i="34"/>
  <c r="J28" i="34"/>
  <c r="J27" i="34"/>
  <c r="J26" i="34"/>
  <c r="J25" i="34"/>
  <c r="J24" i="34"/>
  <c r="J23" i="34"/>
  <c r="H35" i="34"/>
  <c r="F35" i="34"/>
  <c r="E35" i="34"/>
  <c r="D35" i="34"/>
  <c r="J22" i="34"/>
  <c r="J19" i="34"/>
  <c r="J16" i="34"/>
  <c r="J12" i="34"/>
  <c r="H32" i="33"/>
  <c r="F32" i="33"/>
  <c r="D32" i="33"/>
  <c r="J31" i="33"/>
  <c r="J30" i="33"/>
  <c r="J29" i="33"/>
  <c r="J28" i="33"/>
  <c r="J27" i="33"/>
  <c r="J26" i="33"/>
  <c r="J25" i="33"/>
  <c r="J24" i="33"/>
  <c r="J23" i="33"/>
  <c r="J22" i="33"/>
  <c r="J21" i="33"/>
  <c r="J20" i="33"/>
  <c r="J19" i="33"/>
  <c r="J18" i="33"/>
  <c r="J17" i="33"/>
  <c r="J12" i="33"/>
  <c r="H29" i="32"/>
  <c r="G29" i="32"/>
  <c r="J28" i="32"/>
  <c r="J27" i="32"/>
  <c r="J26" i="32"/>
  <c r="J25" i="32"/>
  <c r="J24" i="32"/>
  <c r="J23" i="32"/>
  <c r="J22" i="32"/>
  <c r="J21" i="32"/>
  <c r="J20" i="32"/>
  <c r="J19" i="32"/>
  <c r="J18" i="32"/>
  <c r="F29" i="32"/>
  <c r="E29" i="32"/>
  <c r="D29" i="32"/>
  <c r="J17" i="32"/>
  <c r="J12" i="32"/>
  <c r="H26" i="31"/>
  <c r="G26" i="31"/>
  <c r="J26" i="31" s="1"/>
  <c r="F26" i="31"/>
  <c r="J25" i="31"/>
  <c r="J21" i="31"/>
  <c r="J20" i="31"/>
  <c r="J19" i="31"/>
  <c r="J18" i="31"/>
  <c r="J17" i="31"/>
  <c r="J16" i="31"/>
  <c r="J15" i="31"/>
  <c r="J14" i="31"/>
  <c r="J13" i="31"/>
  <c r="J12" i="31"/>
  <c r="J28" i="31" s="1"/>
  <c r="H39" i="30"/>
  <c r="G39" i="30"/>
  <c r="J39" i="30" s="1"/>
  <c r="F39" i="30"/>
  <c r="E39" i="30"/>
  <c r="J38" i="30"/>
  <c r="J37" i="30"/>
  <c r="J36" i="30"/>
  <c r="J35" i="30"/>
  <c r="J34" i="30"/>
  <c r="J33" i="30"/>
  <c r="J32" i="30"/>
  <c r="J28" i="30"/>
  <c r="J27" i="30"/>
  <c r="J26" i="30"/>
  <c r="J25" i="30"/>
  <c r="J24" i="30"/>
  <c r="J23" i="30"/>
  <c r="J22" i="30"/>
  <c r="J21" i="30"/>
  <c r="J20" i="30"/>
  <c r="J19" i="30"/>
  <c r="J18" i="30"/>
  <c r="J17" i="30"/>
  <c r="J16" i="30"/>
  <c r="J15" i="30"/>
  <c r="J14" i="30"/>
  <c r="J13" i="30"/>
  <c r="J12" i="30"/>
  <c r="J41" i="30" s="1"/>
  <c r="B48" i="28"/>
  <c r="B46" i="28"/>
  <c r="B45" i="28"/>
  <c r="B43" i="28"/>
  <c r="B41" i="28"/>
  <c r="B37" i="28"/>
  <c r="B32" i="28"/>
  <c r="B31" i="28"/>
  <c r="B29" i="28"/>
  <c r="B27" i="28"/>
  <c r="B25" i="28"/>
  <c r="B23" i="28"/>
  <c r="B21" i="28"/>
  <c r="B17" i="28"/>
  <c r="B15" i="28"/>
  <c r="B11" i="28"/>
  <c r="H43" i="27"/>
  <c r="F43" i="27"/>
  <c r="E43" i="27"/>
  <c r="G42" i="27"/>
  <c r="J42" i="27" s="1"/>
  <c r="J41" i="27"/>
  <c r="J40" i="27"/>
  <c r="J39" i="27"/>
  <c r="J38" i="27"/>
  <c r="J37" i="27"/>
  <c r="J36" i="27"/>
  <c r="C35" i="27"/>
  <c r="C34" i="27"/>
  <c r="C33" i="27"/>
  <c r="F32" i="27"/>
  <c r="J32" i="27" s="1"/>
  <c r="B32" i="27"/>
  <c r="J31" i="27"/>
  <c r="J30" i="27"/>
  <c r="J29" i="27"/>
  <c r="J28" i="27"/>
  <c r="J27" i="27"/>
  <c r="J26" i="27"/>
  <c r="J25" i="27"/>
  <c r="J24" i="27"/>
  <c r="J23" i="27"/>
  <c r="G23" i="27"/>
  <c r="B39" i="28" s="1"/>
  <c r="J22" i="27"/>
  <c r="J21" i="27"/>
  <c r="J20" i="27"/>
  <c r="J19" i="27"/>
  <c r="J18" i="27"/>
  <c r="J17" i="27"/>
  <c r="J16" i="27"/>
  <c r="G15" i="27"/>
  <c r="B19" i="28" s="1"/>
  <c r="G14" i="27"/>
  <c r="J13" i="27"/>
  <c r="G12" i="27"/>
  <c r="J45" i="36" l="1"/>
  <c r="H6" i="36" s="1"/>
  <c r="J43" i="36"/>
  <c r="J35" i="35"/>
  <c r="J37" i="35"/>
  <c r="H6" i="35" s="1"/>
  <c r="J35" i="34"/>
  <c r="J37" i="34"/>
  <c r="H6" i="34" s="1"/>
  <c r="J32" i="33"/>
  <c r="J34" i="33"/>
  <c r="J29" i="32"/>
  <c r="J31" i="32"/>
  <c r="J43" i="27"/>
  <c r="H6" i="31"/>
  <c r="L32" i="31"/>
  <c r="L45" i="30"/>
  <c r="H6" i="30"/>
  <c r="B13" i="28"/>
  <c r="J12" i="27"/>
  <c r="J45" i="27" s="1"/>
  <c r="B34" i="28"/>
  <c r="G43" i="27"/>
  <c r="J15" i="27"/>
  <c r="J14" i="27"/>
  <c r="H6" i="33" l="1"/>
  <c r="B14" i="10"/>
  <c r="H6" i="32"/>
  <c r="H6" i="27"/>
  <c r="G49" i="28"/>
  <c r="C24" i="10" s="1"/>
  <c r="J52" i="26" l="1"/>
  <c r="H58" i="26"/>
  <c r="E48" i="26"/>
  <c r="J45" i="26"/>
  <c r="J44" i="26"/>
  <c r="J43" i="26"/>
  <c r="H46" i="26"/>
  <c r="J46" i="26" s="1"/>
  <c r="J38" i="26"/>
  <c r="I30" i="26"/>
  <c r="I48" i="26" s="1"/>
  <c r="J33" i="26"/>
  <c r="J32" i="26"/>
  <c r="J31" i="26"/>
  <c r="G19" i="26"/>
  <c r="D19" i="26"/>
  <c r="J19" i="26" s="1"/>
  <c r="D21" i="26"/>
  <c r="J26" i="26"/>
  <c r="J25" i="26"/>
  <c r="J27" i="26"/>
  <c r="J28" i="26"/>
  <c r="G23" i="26"/>
  <c r="F16" i="26"/>
  <c r="J16" i="26" s="1"/>
  <c r="C18" i="26"/>
  <c r="C17" i="26"/>
  <c r="B16" i="26"/>
  <c r="F12" i="26"/>
  <c r="J12" i="26" s="1"/>
  <c r="C15" i="26"/>
  <c r="C14" i="26"/>
  <c r="C13" i="26"/>
  <c r="B12" i="26"/>
  <c r="H48" i="26"/>
  <c r="J47" i="26"/>
  <c r="J42" i="26"/>
  <c r="J41" i="26"/>
  <c r="J40" i="26"/>
  <c r="J39" i="26"/>
  <c r="J37" i="26"/>
  <c r="J36" i="26"/>
  <c r="J35" i="26"/>
  <c r="J34" i="26"/>
  <c r="J29" i="26"/>
  <c r="J24" i="26"/>
  <c r="J23" i="26"/>
  <c r="J22" i="26"/>
  <c r="J20" i="26"/>
  <c r="O37" i="25"/>
  <c r="I33" i="25"/>
  <c r="H33" i="25"/>
  <c r="G33" i="25"/>
  <c r="F33" i="25"/>
  <c r="E33" i="25"/>
  <c r="D33" i="25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9" i="25"/>
  <c r="J16" i="25"/>
  <c r="J12" i="25"/>
  <c r="J38" i="24"/>
  <c r="J37" i="24"/>
  <c r="J36" i="24"/>
  <c r="J35" i="24"/>
  <c r="J3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O43" i="24"/>
  <c r="I39" i="24"/>
  <c r="H39" i="24"/>
  <c r="G39" i="24"/>
  <c r="F39" i="24"/>
  <c r="D39" i="24"/>
  <c r="J19" i="24"/>
  <c r="J16" i="24"/>
  <c r="J12" i="24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38" i="23"/>
  <c r="J23" i="23"/>
  <c r="J22" i="23"/>
  <c r="D39" i="23"/>
  <c r="J21" i="23"/>
  <c r="E39" i="23"/>
  <c r="J20" i="23"/>
  <c r="J19" i="23"/>
  <c r="J16" i="23"/>
  <c r="F39" i="23"/>
  <c r="H73" i="22"/>
  <c r="J59" i="22"/>
  <c r="J58" i="22"/>
  <c r="J56" i="22"/>
  <c r="D46" i="22"/>
  <c r="J46" i="22" s="1"/>
  <c r="J60" i="22"/>
  <c r="J57" i="22"/>
  <c r="J55" i="22"/>
  <c r="D54" i="22"/>
  <c r="J54" i="22" s="1"/>
  <c r="D40" i="22"/>
  <c r="J40" i="22" s="1"/>
  <c r="D39" i="22"/>
  <c r="D22" i="22"/>
  <c r="J22" i="22" s="1"/>
  <c r="E41" i="22"/>
  <c r="J41" i="22" s="1"/>
  <c r="H21" i="22"/>
  <c r="H63" i="22" s="1"/>
  <c r="G21" i="22"/>
  <c r="E21" i="22"/>
  <c r="G19" i="22"/>
  <c r="F43" i="22"/>
  <c r="J43" i="22" s="1"/>
  <c r="C45" i="22"/>
  <c r="C44" i="22"/>
  <c r="B43" i="22"/>
  <c r="F16" i="22"/>
  <c r="J16" i="22" s="1"/>
  <c r="C18" i="22"/>
  <c r="C17" i="22"/>
  <c r="B16" i="22"/>
  <c r="F12" i="22"/>
  <c r="C15" i="22"/>
  <c r="C14" i="22"/>
  <c r="C13" i="22"/>
  <c r="B12" i="22"/>
  <c r="I63" i="22"/>
  <c r="J62" i="22"/>
  <c r="J61" i="22"/>
  <c r="J53" i="22"/>
  <c r="J52" i="22"/>
  <c r="J51" i="22"/>
  <c r="J50" i="22"/>
  <c r="J49" i="22"/>
  <c r="J48" i="22"/>
  <c r="J47" i="22"/>
  <c r="J42" i="22"/>
  <c r="J38" i="22"/>
  <c r="J37" i="22"/>
  <c r="J36" i="22"/>
  <c r="J35" i="22"/>
  <c r="J34" i="22"/>
  <c r="J33" i="22"/>
  <c r="J29" i="22"/>
  <c r="J28" i="22"/>
  <c r="J23" i="22"/>
  <c r="J20" i="22"/>
  <c r="H30" i="21"/>
  <c r="G30" i="21"/>
  <c r="F30" i="21"/>
  <c r="E30" i="21"/>
  <c r="D30" i="21"/>
  <c r="J29" i="21"/>
  <c r="J28" i="21"/>
  <c r="J27" i="21"/>
  <c r="J26" i="21"/>
  <c r="J25" i="21"/>
  <c r="J24" i="21"/>
  <c r="J23" i="21"/>
  <c r="J22" i="21"/>
  <c r="J21" i="21"/>
  <c r="J20" i="21"/>
  <c r="J19" i="21"/>
  <c r="J16" i="21"/>
  <c r="J12" i="21"/>
  <c r="J32" i="20"/>
  <c r="J31" i="20"/>
  <c r="J30" i="20"/>
  <c r="J29" i="20"/>
  <c r="J28" i="20"/>
  <c r="J27" i="20"/>
  <c r="J26" i="20"/>
  <c r="J25" i="20"/>
  <c r="J24" i="20"/>
  <c r="J23" i="20"/>
  <c r="H33" i="20"/>
  <c r="G33" i="20"/>
  <c r="F33" i="20"/>
  <c r="E33" i="20"/>
  <c r="D33" i="20"/>
  <c r="J22" i="20"/>
  <c r="J19" i="20"/>
  <c r="J16" i="20"/>
  <c r="J12" i="20"/>
  <c r="J55" i="19"/>
  <c r="J54" i="19"/>
  <c r="J53" i="19"/>
  <c r="J52" i="19"/>
  <c r="I56" i="19"/>
  <c r="J49" i="19"/>
  <c r="J48" i="19"/>
  <c r="J47" i="19"/>
  <c r="J46" i="19"/>
  <c r="J43" i="19"/>
  <c r="J51" i="19"/>
  <c r="J50" i="19"/>
  <c r="J42" i="19"/>
  <c r="J41" i="19"/>
  <c r="J38" i="19"/>
  <c r="J37" i="19"/>
  <c r="J36" i="19"/>
  <c r="J35" i="19"/>
  <c r="J34" i="19"/>
  <c r="J40" i="19"/>
  <c r="J39" i="19"/>
  <c r="J33" i="19"/>
  <c r="J29" i="19"/>
  <c r="J28" i="19"/>
  <c r="J23" i="19"/>
  <c r="H56" i="19"/>
  <c r="G56" i="19"/>
  <c r="F56" i="19"/>
  <c r="E56" i="19"/>
  <c r="D56" i="19"/>
  <c r="J22" i="19"/>
  <c r="J21" i="19"/>
  <c r="J20" i="19"/>
  <c r="J19" i="19"/>
  <c r="J16" i="19"/>
  <c r="J12" i="19"/>
  <c r="B34" i="3" l="1"/>
  <c r="B22" i="3"/>
  <c r="J30" i="26"/>
  <c r="G48" i="26"/>
  <c r="D48" i="26"/>
  <c r="J21" i="26"/>
  <c r="F48" i="26"/>
  <c r="J33" i="25"/>
  <c r="J35" i="25"/>
  <c r="L40" i="25" s="1"/>
  <c r="J39" i="24"/>
  <c r="J41" i="24"/>
  <c r="J39" i="23"/>
  <c r="J12" i="23"/>
  <c r="J41" i="23" s="1"/>
  <c r="B23" i="10" s="1"/>
  <c r="D63" i="22"/>
  <c r="J39" i="22"/>
  <c r="E63" i="22"/>
  <c r="J21" i="22"/>
  <c r="G63" i="22"/>
  <c r="J19" i="22"/>
  <c r="F63" i="22"/>
  <c r="J12" i="22"/>
  <c r="J32" i="21"/>
  <c r="H6" i="21" s="1"/>
  <c r="J30" i="21"/>
  <c r="J33" i="20"/>
  <c r="J35" i="20"/>
  <c r="J56" i="19"/>
  <c r="J58" i="19"/>
  <c r="J50" i="26" l="1"/>
  <c r="J48" i="26"/>
  <c r="H6" i="25"/>
  <c r="H6" i="24"/>
  <c r="L46" i="24"/>
  <c r="H6" i="23"/>
  <c r="J63" i="22"/>
  <c r="J65" i="22"/>
  <c r="H6" i="20"/>
  <c r="M42" i="20"/>
  <c r="H6" i="19"/>
  <c r="H44" i="15"/>
  <c r="D18" i="10" s="1"/>
  <c r="B41" i="15"/>
  <c r="B39" i="15"/>
  <c r="B37" i="15"/>
  <c r="B26" i="15"/>
  <c r="B35" i="15"/>
  <c r="B33" i="15"/>
  <c r="B43" i="15"/>
  <c r="B31" i="15"/>
  <c r="B29" i="15"/>
  <c r="B28" i="15"/>
  <c r="B24" i="15"/>
  <c r="B22" i="15"/>
  <c r="B21" i="15"/>
  <c r="B19" i="15"/>
  <c r="B17" i="15"/>
  <c r="J37" i="14"/>
  <c r="H45" i="14"/>
  <c r="E31" i="14"/>
  <c r="J31" i="14" s="1"/>
  <c r="J27" i="14"/>
  <c r="E19" i="14"/>
  <c r="D19" i="14"/>
  <c r="J26" i="14"/>
  <c r="J25" i="14"/>
  <c r="D23" i="14"/>
  <c r="E23" i="14"/>
  <c r="F16" i="14"/>
  <c r="J16" i="14" s="1"/>
  <c r="C18" i="14"/>
  <c r="C17" i="14"/>
  <c r="B16" i="14"/>
  <c r="F12" i="14"/>
  <c r="C15" i="14"/>
  <c r="C14" i="14"/>
  <c r="C13" i="14"/>
  <c r="B12" i="14"/>
  <c r="H33" i="14"/>
  <c r="G33" i="14"/>
  <c r="D33" i="14"/>
  <c r="J32" i="14"/>
  <c r="J29" i="14"/>
  <c r="J28" i="14"/>
  <c r="J24" i="14"/>
  <c r="J22" i="14"/>
  <c r="J21" i="14"/>
  <c r="J20" i="14"/>
  <c r="F25" i="13"/>
  <c r="E25" i="13"/>
  <c r="D25" i="13"/>
  <c r="J24" i="13"/>
  <c r="J23" i="13"/>
  <c r="J22" i="13"/>
  <c r="J21" i="13"/>
  <c r="J20" i="13"/>
  <c r="J19" i="13"/>
  <c r="J16" i="13"/>
  <c r="J12" i="13"/>
  <c r="M35" i="12"/>
  <c r="J29" i="12"/>
  <c r="J28" i="12"/>
  <c r="J26" i="12"/>
  <c r="J25" i="12"/>
  <c r="J24" i="12"/>
  <c r="J23" i="12"/>
  <c r="J22" i="12"/>
  <c r="J21" i="12"/>
  <c r="J20" i="12"/>
  <c r="H30" i="12"/>
  <c r="G30" i="12"/>
  <c r="F30" i="12"/>
  <c r="E30" i="12"/>
  <c r="D30" i="12"/>
  <c r="J19" i="12"/>
  <c r="J16" i="12"/>
  <c r="J12" i="12"/>
  <c r="E13" i="10"/>
  <c r="E10" i="10"/>
  <c r="E24" i="10"/>
  <c r="E23" i="10"/>
  <c r="E22" i="10"/>
  <c r="E21" i="10"/>
  <c r="E20" i="10"/>
  <c r="E19" i="10"/>
  <c r="E17" i="10"/>
  <c r="E16" i="10"/>
  <c r="E15" i="10"/>
  <c r="E14" i="10"/>
  <c r="E12" i="10"/>
  <c r="E11" i="10"/>
  <c r="D26" i="10"/>
  <c r="B52" i="15" l="1"/>
  <c r="H6" i="26"/>
  <c r="B15" i="10"/>
  <c r="H6" i="22"/>
  <c r="B16" i="10"/>
  <c r="G44" i="15"/>
  <c r="E33" i="14"/>
  <c r="J33" i="14" s="1"/>
  <c r="J23" i="14"/>
  <c r="J19" i="14"/>
  <c r="F33" i="14"/>
  <c r="J12" i="14"/>
  <c r="J35" i="14" s="1"/>
  <c r="J25" i="13"/>
  <c r="J27" i="13"/>
  <c r="H6" i="13" s="1"/>
  <c r="J32" i="12"/>
  <c r="H6" i="12" s="1"/>
  <c r="J30" i="12"/>
  <c r="C18" i="10" l="1"/>
  <c r="E18" i="10" s="1"/>
  <c r="E27" i="10" s="1"/>
  <c r="B25" i="10"/>
  <c r="B11" i="73" s="1"/>
  <c r="C26" i="10"/>
  <c r="E26" i="10" s="1"/>
  <c r="H6" i="14"/>
  <c r="M30" i="13"/>
  <c r="C11" i="73" l="1"/>
  <c r="J19" i="7"/>
  <c r="J24" i="7"/>
  <c r="J35" i="7"/>
  <c r="J34" i="7"/>
  <c r="J33" i="7"/>
  <c r="J36" i="7"/>
  <c r="J32" i="7"/>
  <c r="J31" i="7"/>
  <c r="J25" i="7"/>
  <c r="I37" i="7"/>
  <c r="H49" i="7"/>
  <c r="H37" i="7"/>
  <c r="F37" i="7"/>
  <c r="E37" i="7"/>
  <c r="D37" i="7"/>
  <c r="J30" i="7"/>
  <c r="J29" i="7"/>
  <c r="J28" i="7"/>
  <c r="J27" i="7"/>
  <c r="J26" i="7"/>
  <c r="J23" i="7"/>
  <c r="J22" i="7"/>
  <c r="J16" i="7"/>
  <c r="J12" i="7"/>
  <c r="J39" i="7" l="1"/>
  <c r="J37" i="7"/>
  <c r="E37" i="3" l="1"/>
  <c r="E38" i="3" s="1"/>
  <c r="E28" i="10" s="1"/>
  <c r="H6" i="7"/>
  <c r="J20" i="5"/>
  <c r="H27" i="5"/>
  <c r="G27" i="5"/>
  <c r="F27" i="5"/>
  <c r="E27" i="5"/>
  <c r="D27" i="5"/>
  <c r="J26" i="5"/>
  <c r="J25" i="5"/>
  <c r="J24" i="5"/>
  <c r="J23" i="5"/>
  <c r="J19" i="5"/>
  <c r="J16" i="5"/>
  <c r="J12" i="5"/>
  <c r="H27" i="4"/>
  <c r="G27" i="4"/>
  <c r="F27" i="4"/>
  <c r="E27" i="4"/>
  <c r="D27" i="4"/>
  <c r="J26" i="4"/>
  <c r="J25" i="4"/>
  <c r="J24" i="4"/>
  <c r="J23" i="4"/>
  <c r="J22" i="4"/>
  <c r="J19" i="4"/>
  <c r="J16" i="4"/>
  <c r="H6" i="1"/>
  <c r="J24" i="1"/>
  <c r="J22" i="1"/>
  <c r="E22" i="1"/>
  <c r="J12" i="4"/>
  <c r="J12" i="1"/>
  <c r="D11" i="73" l="1"/>
  <c r="E29" i="10"/>
  <c r="J29" i="5"/>
  <c r="H6" i="5" s="1"/>
  <c r="J27" i="5"/>
  <c r="J29" i="4"/>
  <c r="J27" i="4"/>
  <c r="E11" i="73" l="1"/>
  <c r="K33" i="4"/>
  <c r="H6" i="4"/>
  <c r="F11" i="73" l="1"/>
</calcChain>
</file>

<file path=xl/sharedStrings.xml><?xml version="1.0" encoding="utf-8"?>
<sst xmlns="http://schemas.openxmlformats.org/spreadsheetml/2006/main" count="3795" uniqueCount="632">
  <si>
    <t>Houston Community College</t>
  </si>
  <si>
    <t>Distribution - Areas - Floor Surfaces</t>
  </si>
  <si>
    <t>Schedule A</t>
  </si>
  <si>
    <t>Cleanable Square Ft:</t>
  </si>
  <si>
    <t>Preparer:  RVC</t>
  </si>
  <si>
    <t>Floor Surfaces</t>
  </si>
  <si>
    <t>Building Areas</t>
  </si>
  <si>
    <t>#</t>
  </si>
  <si>
    <t>Carpet</t>
  </si>
  <si>
    <t>Vinyl</t>
  </si>
  <si>
    <t>Ceramic</t>
  </si>
  <si>
    <t xml:space="preserve">Steel </t>
  </si>
  <si>
    <t>Total By</t>
  </si>
  <si>
    <t>Tile</t>
  </si>
  <si>
    <t>Concrete</t>
  </si>
  <si>
    <t>Grate</t>
  </si>
  <si>
    <t>Space</t>
  </si>
  <si>
    <t>Totals By Surface</t>
  </si>
  <si>
    <t xml:space="preserve"> Cleanable Total:  </t>
  </si>
  <si>
    <t>NON CLEANABLES</t>
  </si>
  <si>
    <t>Date: Feb '19</t>
  </si>
  <si>
    <t>Labor Distribution</t>
  </si>
  <si>
    <t>Schedule B</t>
  </si>
  <si>
    <t>Daily Hours</t>
  </si>
  <si>
    <t>Area</t>
  </si>
  <si>
    <t>Sq. Ft.</t>
  </si>
  <si>
    <t>Surface</t>
  </si>
  <si>
    <t>Function</t>
  </si>
  <si>
    <t>Production</t>
  </si>
  <si>
    <t>Frequency</t>
  </si>
  <si>
    <t xml:space="preserve"> Rate</t>
  </si>
  <si>
    <t xml:space="preserve">Total Daily Hours:  </t>
  </si>
  <si>
    <t>Periodic Calculations</t>
  </si>
  <si>
    <t>Schedule C</t>
  </si>
  <si>
    <t>Frequency &amp; Function</t>
  </si>
  <si>
    <t>Hours/Year</t>
  </si>
  <si>
    <t>Square Foot/Hour</t>
  </si>
  <si>
    <t>1x/Month</t>
  </si>
  <si>
    <t>1x/4 Months</t>
  </si>
  <si>
    <t xml:space="preserve">Total Hours Per Year:  </t>
  </si>
  <si>
    <t xml:space="preserve">Total Hours Per Month:  </t>
  </si>
  <si>
    <t xml:space="preserve">Total Hours Per Day (21.65 days/month):  </t>
  </si>
  <si>
    <t>J Don Boney - Ground Floor</t>
  </si>
  <si>
    <r>
      <rPr>
        <b/>
        <vertAlign val="superscript"/>
        <sz val="11"/>
        <color theme="5" tint="-0.249977111117893"/>
        <rFont val="Arial"/>
        <family val="2"/>
      </rPr>
      <t>(1)</t>
    </r>
    <r>
      <rPr>
        <sz val="11"/>
        <rFont val="Arial"/>
        <family val="2"/>
      </rPr>
      <t xml:space="preserve"> Elevator</t>
    </r>
  </si>
  <si>
    <r>
      <rPr>
        <b/>
        <vertAlign val="superscript"/>
        <sz val="11"/>
        <color theme="5" tint="-0.249977111117893"/>
        <rFont val="Arial"/>
        <family val="2"/>
      </rPr>
      <t>(2)</t>
    </r>
    <r>
      <rPr>
        <sz val="11"/>
        <rFont val="Arial"/>
        <family val="2"/>
      </rPr>
      <t xml:space="preserve"> Stairwells</t>
    </r>
  </si>
  <si>
    <t>Flights</t>
  </si>
  <si>
    <t>Mechanical</t>
  </si>
  <si>
    <t>(1)Sq.ft. captured on Ground Floor only</t>
  </si>
  <si>
    <t>(2)Sq.ft. Captured on 2nd and 3rd Floors</t>
  </si>
  <si>
    <t>Pirelli</t>
  </si>
  <si>
    <t>J Don Boney -2nd &amp; 3rd Floors</t>
  </si>
  <si>
    <t>Mens Restroom</t>
  </si>
  <si>
    <t>Toilets</t>
  </si>
  <si>
    <t>Urinals</t>
  </si>
  <si>
    <t>Sinks</t>
  </si>
  <si>
    <t>2nd &amp; 3rd Floors Gross Sq.Ft.</t>
  </si>
  <si>
    <t>Ground Floor Gross Sq.Ft.</t>
  </si>
  <si>
    <t>Womens Restroom</t>
  </si>
  <si>
    <t>Corridors</t>
  </si>
  <si>
    <t>Stairwells</t>
  </si>
  <si>
    <t>Amt</t>
  </si>
  <si>
    <t>Treads</t>
  </si>
  <si>
    <t>Landings</t>
  </si>
  <si>
    <t>Break Areas</t>
  </si>
  <si>
    <t>Classrooms</t>
  </si>
  <si>
    <t>Elevator Shafts</t>
  </si>
  <si>
    <t>Storage</t>
  </si>
  <si>
    <t>Building Cut Outs</t>
  </si>
  <si>
    <t>J Don Boney</t>
  </si>
  <si>
    <t>Elevator</t>
  </si>
  <si>
    <t>Building Gross Sq.Ft.</t>
  </si>
  <si>
    <t>Ceramic Tile</t>
  </si>
  <si>
    <t>Clean &amp; Disinfect</t>
  </si>
  <si>
    <t>1x/day</t>
  </si>
  <si>
    <t>Urinals (4)</t>
  </si>
  <si>
    <t>Toilets (12)</t>
  </si>
  <si>
    <t>Vinyl Tile</t>
  </si>
  <si>
    <t>General Cleaning</t>
  </si>
  <si>
    <t>Stairwells (6)</t>
  </si>
  <si>
    <t>12 Flights</t>
  </si>
  <si>
    <t>Break Areas (2)</t>
  </si>
  <si>
    <t>Classrooms (14)</t>
  </si>
  <si>
    <t>3x/Week</t>
  </si>
  <si>
    <t>2x/Year</t>
  </si>
  <si>
    <t>Stairwells - Scrub Landings</t>
  </si>
  <si>
    <t>Fine Arts</t>
  </si>
  <si>
    <t>Terrazzo</t>
  </si>
  <si>
    <t>Polished</t>
  </si>
  <si>
    <t>Fine Arts - Floors 1,2 &amp; 3</t>
  </si>
  <si>
    <t>Offices</t>
  </si>
  <si>
    <t>Conference Rooms</t>
  </si>
  <si>
    <t>Rehearsal Rooms</t>
  </si>
  <si>
    <t>Library</t>
  </si>
  <si>
    <t>Gallery</t>
  </si>
  <si>
    <t>Paint Studio</t>
  </si>
  <si>
    <t>Lobby</t>
  </si>
  <si>
    <t>Practice Rooms</t>
  </si>
  <si>
    <t>Piano Lab</t>
  </si>
  <si>
    <t>Design Studios</t>
  </si>
  <si>
    <t>Lecture/Classrooms</t>
  </si>
  <si>
    <t>Ceramics Studios</t>
  </si>
  <si>
    <t>Restrooms</t>
  </si>
  <si>
    <t>1x/Day</t>
  </si>
  <si>
    <t>3X/Week</t>
  </si>
  <si>
    <t>Urinals (12)</t>
  </si>
  <si>
    <t>Sinks (9)</t>
  </si>
  <si>
    <t>Restrooms (2)</t>
  </si>
  <si>
    <t>Toilets (2)</t>
  </si>
  <si>
    <t>Sinks (2)</t>
  </si>
  <si>
    <t>Total Fixtures (4)</t>
  </si>
  <si>
    <t>Lectures/Classrooms</t>
  </si>
  <si>
    <t>Polish Concrete</t>
  </si>
  <si>
    <t>Pol. Concrete</t>
  </si>
  <si>
    <t>Studios</t>
  </si>
  <si>
    <t>Rehears/Practice/Piano</t>
  </si>
  <si>
    <t>1x/Week</t>
  </si>
  <si>
    <t>1X/Week</t>
  </si>
  <si>
    <t>2x/Week</t>
  </si>
  <si>
    <t>1x/Year</t>
  </si>
  <si>
    <t>Offices - Shampoo Traffic Areas</t>
  </si>
  <si>
    <t>Strip &amp; Refinish All Vinyl Tile</t>
  </si>
  <si>
    <t>1x/2 Years</t>
  </si>
  <si>
    <t>Stairwells - Scrub &amp; Recoat Landings</t>
  </si>
  <si>
    <t>Stairwells - Scrub &amp; Recoat Treads</t>
  </si>
  <si>
    <t>Janitor</t>
  </si>
  <si>
    <t>*Touch Up &amp; Restock for Day Porters/Matrons</t>
  </si>
  <si>
    <r>
      <rPr>
        <b/>
        <sz val="11"/>
        <color rgb="FFFF0000"/>
        <rFont val="Arial"/>
        <family val="2"/>
      </rPr>
      <t>*</t>
    </r>
    <r>
      <rPr>
        <sz val="11"/>
        <rFont val="Arial"/>
        <family val="2"/>
      </rPr>
      <t>Deep Clean &amp; Disinfect</t>
    </r>
  </si>
  <si>
    <t xml:space="preserve">1st </t>
  </si>
  <si>
    <t>Shift</t>
  </si>
  <si>
    <t>2nd</t>
  </si>
  <si>
    <t>Labor Summary by Building</t>
  </si>
  <si>
    <t>Other</t>
  </si>
  <si>
    <t>Daily</t>
  </si>
  <si>
    <t>Periodic</t>
  </si>
  <si>
    <t>Total</t>
  </si>
  <si>
    <t>Cleaning</t>
  </si>
  <si>
    <t>Hours</t>
  </si>
  <si>
    <t>1st Shift</t>
  </si>
  <si>
    <t>2nd Shift</t>
  </si>
  <si>
    <t>Central Campus Buildings</t>
  </si>
  <si>
    <t>Business Center</t>
  </si>
  <si>
    <t>Heinen Theatre</t>
  </si>
  <si>
    <t>JB Whitely</t>
  </si>
  <si>
    <t>San Jacinto</t>
  </si>
  <si>
    <t>Learning Hub</t>
  </si>
  <si>
    <t>Crawford Annex</t>
  </si>
  <si>
    <t>Theatre One</t>
  </si>
  <si>
    <t>Educational Development</t>
  </si>
  <si>
    <t>3601 Fannin</t>
  </si>
  <si>
    <t>South Campus Workforce</t>
  </si>
  <si>
    <t>Staff Instructional Services</t>
  </si>
  <si>
    <t>Staff Instructional Services (SIS)</t>
  </si>
  <si>
    <t>SIS - 1st Floor</t>
  </si>
  <si>
    <t>Reception</t>
  </si>
  <si>
    <t>Copier</t>
  </si>
  <si>
    <t>Break Rooms</t>
  </si>
  <si>
    <t>Deployment Center</t>
  </si>
  <si>
    <t>1st Floor Gross Sq.Ft.</t>
  </si>
  <si>
    <t>Sally Art</t>
  </si>
  <si>
    <t>Electrical</t>
  </si>
  <si>
    <t>Vaults</t>
  </si>
  <si>
    <t>Equipment</t>
  </si>
  <si>
    <t>Utility</t>
  </si>
  <si>
    <t>Supplky</t>
  </si>
  <si>
    <t>SIS - 2nd Floor</t>
  </si>
  <si>
    <t>Classroom</t>
  </si>
  <si>
    <t>Roll Call</t>
  </si>
  <si>
    <t>Conference Room</t>
  </si>
  <si>
    <t>Changing Rooms</t>
  </si>
  <si>
    <t>Open to Below</t>
  </si>
  <si>
    <t>Roof</t>
  </si>
  <si>
    <t>Core</t>
  </si>
  <si>
    <t>SIS - Floors 1&amp;2</t>
  </si>
  <si>
    <t>Supply</t>
  </si>
  <si>
    <t>Stairwells (2)</t>
  </si>
  <si>
    <t>San Jacinto - 1st Floor</t>
  </si>
  <si>
    <t>Elevator Lobby</t>
  </si>
  <si>
    <t xml:space="preserve">Elevators </t>
  </si>
  <si>
    <t>Showers</t>
  </si>
  <si>
    <t>Mens Locker Restroom</t>
  </si>
  <si>
    <t>Mens Locker Area</t>
  </si>
  <si>
    <t>Womens Locker Rest</t>
  </si>
  <si>
    <t>Womens Locker Area</t>
  </si>
  <si>
    <t>Wood</t>
  </si>
  <si>
    <t>Composite</t>
  </si>
  <si>
    <t>Fitness Reception</t>
  </si>
  <si>
    <t>Fitness Corridor</t>
  </si>
  <si>
    <t>Weight/Cardio Stations</t>
  </si>
  <si>
    <t>Gymnasium Floor</t>
  </si>
  <si>
    <t>Bleachers</t>
  </si>
  <si>
    <t>(Concrete)</t>
  </si>
  <si>
    <t>Open Office</t>
  </si>
  <si>
    <t>Private Offices</t>
  </si>
  <si>
    <t>Kitchenette/Copy Area</t>
  </si>
  <si>
    <t>Massage Therapy</t>
  </si>
  <si>
    <t>Staff Restrooms</t>
  </si>
  <si>
    <t>Copy Room</t>
  </si>
  <si>
    <t>Mothers Room</t>
  </si>
  <si>
    <t>Mailroom</t>
  </si>
  <si>
    <t>Auditorium</t>
  </si>
  <si>
    <t>Stage</t>
  </si>
  <si>
    <t>Green Room</t>
  </si>
  <si>
    <t>Meeting Rooms</t>
  </si>
  <si>
    <t>Stairwells 2 - 7</t>
  </si>
  <si>
    <t>(Pirelli)</t>
  </si>
  <si>
    <t>Behavioral Sciences</t>
  </si>
  <si>
    <t>Storage/files</t>
  </si>
  <si>
    <t>IDF</t>
  </si>
  <si>
    <t>San Jacinto - 2nd Floor</t>
  </si>
  <si>
    <t>Staff Lounge Restroom</t>
  </si>
  <si>
    <t>Kitchens/Copy Area</t>
  </si>
  <si>
    <t>Lounge</t>
  </si>
  <si>
    <t>Open Offices</t>
  </si>
  <si>
    <t>Board Room</t>
  </si>
  <si>
    <t>Conservatory</t>
  </si>
  <si>
    <t>Watiing/Reception</t>
  </si>
  <si>
    <t>2nd Floor Gross Sq.Ft.</t>
  </si>
  <si>
    <t>San Jacinto - 3rd Floor</t>
  </si>
  <si>
    <t>Faculty Lounges</t>
  </si>
  <si>
    <t>Kitchen/Copy Area</t>
  </si>
  <si>
    <t>Faculty Lab</t>
  </si>
  <si>
    <t>Auditorium Balcony</t>
  </si>
  <si>
    <t>Tutoring</t>
  </si>
  <si>
    <t xml:space="preserve">San Jacinto </t>
  </si>
  <si>
    <t>Mens Restrooms</t>
  </si>
  <si>
    <t>Womens Restrooms</t>
  </si>
  <si>
    <t>Elevator Lobbies</t>
  </si>
  <si>
    <t>Lounges</t>
  </si>
  <si>
    <t>Waiting/Reception</t>
  </si>
  <si>
    <t xml:space="preserve"> Gross Sq.Ft.</t>
  </si>
  <si>
    <t>3rd Floor Gross Sq.Ft.</t>
  </si>
  <si>
    <t>Willie Lee Gay Hall</t>
  </si>
  <si>
    <t>Computer Labs</t>
  </si>
  <si>
    <t>Student Lounge</t>
  </si>
  <si>
    <t xml:space="preserve">Testing </t>
  </si>
  <si>
    <t>Registration</t>
  </si>
  <si>
    <t>Rotunda</t>
  </si>
  <si>
    <t>Work Room</t>
  </si>
  <si>
    <t>Bookstore</t>
  </si>
  <si>
    <t>Financial</t>
  </si>
  <si>
    <t>Reception/Waiting</t>
  </si>
  <si>
    <t>Faculty Lounge</t>
  </si>
  <si>
    <t>Security</t>
  </si>
  <si>
    <t>Resource Center</t>
  </si>
  <si>
    <t>Lobbies</t>
  </si>
  <si>
    <t>Lecture Hall</t>
  </si>
  <si>
    <t>Multi Purpose</t>
  </si>
  <si>
    <t>Welcome Center</t>
  </si>
  <si>
    <t>Snack Bar</t>
  </si>
  <si>
    <t>Boiler</t>
  </si>
  <si>
    <t>Server</t>
  </si>
  <si>
    <t>MDF</t>
  </si>
  <si>
    <t>JB Whitely - 1st Floor</t>
  </si>
  <si>
    <t>Welding</t>
  </si>
  <si>
    <t>Lath/Plaster</t>
  </si>
  <si>
    <t>Radio/TV</t>
  </si>
  <si>
    <t>Appliance Repair</t>
  </si>
  <si>
    <t>Stairs</t>
  </si>
  <si>
    <t>Hydraulics</t>
  </si>
  <si>
    <t>Transmission</t>
  </si>
  <si>
    <t>Engine</t>
  </si>
  <si>
    <t>Generator</t>
  </si>
  <si>
    <t>Receiving</t>
  </si>
  <si>
    <t>Corridors/Open Areas</t>
  </si>
  <si>
    <t>Workshop</t>
  </si>
  <si>
    <t>Robotic Shop</t>
  </si>
  <si>
    <t>CNC Prog</t>
  </si>
  <si>
    <t>Stock Room</t>
  </si>
  <si>
    <t>Tools</t>
  </si>
  <si>
    <t>Elevators</t>
  </si>
  <si>
    <t>Balcony</t>
  </si>
  <si>
    <t>Roofing</t>
  </si>
  <si>
    <t>Industrial Insulation</t>
  </si>
  <si>
    <t>Flooring</t>
  </si>
  <si>
    <t>Painting</t>
  </si>
  <si>
    <t>Drivers Ed</t>
  </si>
  <si>
    <t>Media Center</t>
  </si>
  <si>
    <t>Computer</t>
  </si>
  <si>
    <t>Labs</t>
  </si>
  <si>
    <t>Epoxy</t>
  </si>
  <si>
    <t>Break Room</t>
  </si>
  <si>
    <t>Cement</t>
  </si>
  <si>
    <t xml:space="preserve">South Campus Workforce </t>
  </si>
  <si>
    <t>Date: July '18</t>
  </si>
  <si>
    <t>Fix.</t>
  </si>
  <si>
    <t>Sealed</t>
  </si>
  <si>
    <t>Media Commons</t>
  </si>
  <si>
    <t>Consultation</t>
  </si>
  <si>
    <t>Studies</t>
  </si>
  <si>
    <t>Electrical Lab</t>
  </si>
  <si>
    <t>CNC Lab</t>
  </si>
  <si>
    <t>Workroom</t>
  </si>
  <si>
    <t>IT</t>
  </si>
  <si>
    <t xml:space="preserve">Electrical   </t>
  </si>
  <si>
    <t>Tool Rooms</t>
  </si>
  <si>
    <t>Mech. Platform</t>
  </si>
  <si>
    <t>NM</t>
  </si>
  <si>
    <t>Welding Lab</t>
  </si>
  <si>
    <t>Robotics Lab</t>
  </si>
  <si>
    <t>Solar Lab</t>
  </si>
  <si>
    <t>Public Restrooms</t>
  </si>
  <si>
    <t>Manufacturing Lab</t>
  </si>
  <si>
    <t>Forklift</t>
  </si>
  <si>
    <t>HVAC Lab</t>
  </si>
  <si>
    <t>Vestibules</t>
  </si>
  <si>
    <t>Fire Pump</t>
  </si>
  <si>
    <t>Recycle</t>
  </si>
  <si>
    <t>Elevator Shaft</t>
  </si>
  <si>
    <t>1X/Day</t>
  </si>
  <si>
    <t>Elevators (1)</t>
  </si>
  <si>
    <t>Seal Concrete</t>
  </si>
  <si>
    <t>Public Restrooms (8)</t>
  </si>
  <si>
    <t>Fixtures (40)</t>
  </si>
  <si>
    <t>Workrooms</t>
  </si>
  <si>
    <t>B</t>
  </si>
  <si>
    <t>Stairs (2)</t>
  </si>
  <si>
    <t>Labs/Workshops</t>
  </si>
  <si>
    <t>Forklift,/Mech/Tools</t>
  </si>
  <si>
    <t>South Campus Workforce - Fl 1</t>
  </si>
  <si>
    <t>office 115</t>
  </si>
  <si>
    <t>South Campus Workforce - Fl 2</t>
  </si>
  <si>
    <t>Dressing Area</t>
  </si>
  <si>
    <t>Corridor</t>
  </si>
  <si>
    <t>Dance Studio</t>
  </si>
  <si>
    <r>
      <t>Theatre One                                                  -</t>
    </r>
    <r>
      <rPr>
        <b/>
        <i/>
        <sz val="12"/>
        <rFont val="Arial"/>
        <family val="2"/>
      </rPr>
      <t xml:space="preserve"> Basement, 1st &amp; 2nd Floors</t>
    </r>
  </si>
  <si>
    <t>Vestibule</t>
  </si>
  <si>
    <t>Practice Room</t>
  </si>
  <si>
    <t xml:space="preserve">Theatre  </t>
  </si>
  <si>
    <t>Ticket Booth</t>
  </si>
  <si>
    <r>
      <t>Heinen Theatre                                            -</t>
    </r>
    <r>
      <rPr>
        <b/>
        <i/>
        <sz val="12"/>
        <rFont val="Arial"/>
        <family val="2"/>
      </rPr>
      <t xml:space="preserve"> Basement, Mezzanine &amp; 1st Floors</t>
    </r>
  </si>
  <si>
    <t>Restroom Vestibule</t>
  </si>
  <si>
    <t>Tech Booth</t>
  </si>
  <si>
    <t>Dressing Rooms</t>
  </si>
  <si>
    <t>Costume Shop</t>
  </si>
  <si>
    <t>Lift</t>
  </si>
  <si>
    <t>Coat Room</t>
  </si>
  <si>
    <t>Foyer</t>
  </si>
  <si>
    <t>Fannin - Level 2</t>
  </si>
  <si>
    <t>Computer Lab</t>
  </si>
  <si>
    <t>Sewing Design Labs</t>
  </si>
  <si>
    <t>Staff Break Room</t>
  </si>
  <si>
    <t>Art Room</t>
  </si>
  <si>
    <t>Lecture Halls</t>
  </si>
  <si>
    <t>Teaming Area</t>
  </si>
  <si>
    <t>Vestible</t>
  </si>
  <si>
    <t>Fannin - Level 1</t>
  </si>
  <si>
    <t>Entry</t>
  </si>
  <si>
    <t>Training Labs</t>
  </si>
  <si>
    <t>Vending</t>
  </si>
  <si>
    <t>Work Rooms</t>
  </si>
  <si>
    <t>Lactation</t>
  </si>
  <si>
    <t>Unisex</t>
  </si>
  <si>
    <t>HVAC</t>
  </si>
  <si>
    <t>Veterans Affairs</t>
  </si>
  <si>
    <t>Entry/Foyer</t>
  </si>
  <si>
    <t>Gross Sq.Ft.</t>
  </si>
  <si>
    <t>Willie Lee Gay</t>
  </si>
  <si>
    <t>Kitchen</t>
  </si>
  <si>
    <t>Library/Study Hall</t>
  </si>
  <si>
    <t>Educational Dev. - 1st Fl</t>
  </si>
  <si>
    <t>Waiting Area</t>
  </si>
  <si>
    <t>YMCA Childcare</t>
  </si>
  <si>
    <t>Study Space</t>
  </si>
  <si>
    <t>Faculty Workroom</t>
  </si>
  <si>
    <t>Courtyard</t>
  </si>
  <si>
    <t>Lounge/Copy Area</t>
  </si>
  <si>
    <t>Business Careers - 1st &amp; 2nd Fl</t>
  </si>
  <si>
    <t>1st Floor Lobby</t>
  </si>
  <si>
    <t>Empty Areas</t>
  </si>
  <si>
    <t>Business Careers - 3rd Fl</t>
  </si>
  <si>
    <t>Business Careers</t>
  </si>
  <si>
    <t>Cleanable Square Feet</t>
  </si>
  <si>
    <t xml:space="preserve"> Building Gross Sq.Ft.</t>
  </si>
  <si>
    <t xml:space="preserve">Floor 2 Cleanable Total:  </t>
  </si>
  <si>
    <t xml:space="preserve"> Floor 1 Cleanable Total:  </t>
  </si>
  <si>
    <t xml:space="preserve">Building Cleanable Total:  </t>
  </si>
  <si>
    <t>3412 Crawford</t>
  </si>
  <si>
    <t>Learning Hub - Level 1</t>
  </si>
  <si>
    <t>Multi Purpose Rooms</t>
  </si>
  <si>
    <t>Living Room</t>
  </si>
  <si>
    <t>Testing</t>
  </si>
  <si>
    <t>ADA Toilet</t>
  </si>
  <si>
    <t>Meeting/Conference</t>
  </si>
  <si>
    <t>Vendors</t>
  </si>
  <si>
    <t>Campus Ministry</t>
  </si>
  <si>
    <t>Catering</t>
  </si>
  <si>
    <t>Disability Support</t>
  </si>
  <si>
    <t>Open Areas</t>
  </si>
  <si>
    <r>
      <rPr>
        <b/>
        <sz val="11"/>
        <color rgb="FFFF0000"/>
        <rFont val="Arial"/>
        <family val="2"/>
      </rPr>
      <t xml:space="preserve"> *</t>
    </r>
    <r>
      <rPr>
        <b/>
        <sz val="11"/>
        <color theme="3"/>
        <rFont val="Arial"/>
        <family val="2"/>
      </rPr>
      <t>Building Gross Sq.Ft.</t>
    </r>
  </si>
  <si>
    <t>*Provided by HCC.  Measured Gross Square Footage is 2,240</t>
  </si>
  <si>
    <t>Behavioral Science</t>
  </si>
  <si>
    <t>Roof Above Gym, Fitness/Lockers, Auditorium,</t>
  </si>
  <si>
    <t>partial Auditorium Behavioral Science</t>
  </si>
  <si>
    <t xml:space="preserve">Roof Above Gym, Fitness/Lockers, </t>
  </si>
  <si>
    <t>Auditorium, Behavioral Science</t>
  </si>
  <si>
    <t>Entry Lobby</t>
  </si>
  <si>
    <t>Coffee/Copy/Files</t>
  </si>
  <si>
    <t>Learning Hub - Level 2</t>
  </si>
  <si>
    <t>Cashiers</t>
  </si>
  <si>
    <t>Enrollment</t>
  </si>
  <si>
    <t>Advising Offices</t>
  </si>
  <si>
    <t>Study Areas</t>
  </si>
  <si>
    <t>Testing/Check In</t>
  </si>
  <si>
    <t>Files/Copier/Scan</t>
  </si>
  <si>
    <t>Financial Aid</t>
  </si>
  <si>
    <t>International Advising</t>
  </si>
  <si>
    <t>Recruitment</t>
  </si>
  <si>
    <t>Service Center</t>
  </si>
  <si>
    <t>General Offices</t>
  </si>
  <si>
    <t>Media Services</t>
  </si>
  <si>
    <t>Study Rooms</t>
  </si>
  <si>
    <t>Job Placement</t>
  </si>
  <si>
    <t>Library/Stacks</t>
  </si>
  <si>
    <t>Copy Rooms</t>
  </si>
  <si>
    <t>Faculty Suite</t>
  </si>
  <si>
    <t>Dept. Chair Suite</t>
  </si>
  <si>
    <t>Laboratories/Prep</t>
  </si>
  <si>
    <t>Help Desk</t>
  </si>
  <si>
    <t>SGA Suite</t>
  </si>
  <si>
    <t>Open Work Stn/Office</t>
  </si>
  <si>
    <t>Learning Hub - Level 4</t>
  </si>
  <si>
    <t>Learning Hub - Level 3</t>
  </si>
  <si>
    <t xml:space="preserve">Learning Hub </t>
  </si>
  <si>
    <t>Copy/Filerooms</t>
  </si>
  <si>
    <t>4th Floor Gross Sq.Ft.</t>
  </si>
  <si>
    <t>Study Areas/Rooms</t>
  </si>
  <si>
    <t>Curriculum (Veterans Affairs)</t>
  </si>
  <si>
    <t>Restrooms (4)</t>
  </si>
  <si>
    <t>Toilets (16)</t>
  </si>
  <si>
    <t>Sinks (12)</t>
  </si>
  <si>
    <t>Total Fixtures (32)</t>
  </si>
  <si>
    <t>Restrooms (1)</t>
  </si>
  <si>
    <t>Toilets (1)</t>
  </si>
  <si>
    <t>Sinks (1)</t>
  </si>
  <si>
    <t>Total Fixtures (2)</t>
  </si>
  <si>
    <t>Toilets (18)</t>
  </si>
  <si>
    <t>Urinals (6)</t>
  </si>
  <si>
    <t>Total Fixtures (36)</t>
  </si>
  <si>
    <t>Restrooms (8)</t>
  </si>
  <si>
    <t>Toilets (23)</t>
  </si>
  <si>
    <t>Total Fixtures (52)</t>
  </si>
  <si>
    <t>Sinks (17)</t>
  </si>
  <si>
    <t>Restrooms (7)</t>
  </si>
  <si>
    <t>Toilets (13)</t>
  </si>
  <si>
    <t>Showers (5)</t>
  </si>
  <si>
    <t>Urinals (3)</t>
  </si>
  <si>
    <t>Total Fixtures (64)</t>
  </si>
  <si>
    <t>Toilets (38)</t>
  </si>
  <si>
    <t>Sinks (14)</t>
  </si>
  <si>
    <t>Elevators (2)</t>
  </si>
  <si>
    <t>Restrooms (20)</t>
  </si>
  <si>
    <t>Urinals (21)</t>
  </si>
  <si>
    <t>Toilets (59)</t>
  </si>
  <si>
    <t>Sinks (59)</t>
  </si>
  <si>
    <t>Showers (12)</t>
  </si>
  <si>
    <t>Total Fixtures (151)</t>
  </si>
  <si>
    <t>Elevators (3)</t>
  </si>
  <si>
    <t>Restrooms (9)</t>
  </si>
  <si>
    <t>Toilets (33)</t>
  </si>
  <si>
    <t>Urinals (8)</t>
  </si>
  <si>
    <t>Sinks (16)</t>
  </si>
  <si>
    <t>Toilets (10)</t>
  </si>
  <si>
    <t>Total Fixtures (26)</t>
  </si>
  <si>
    <t>Showers (6)</t>
  </si>
  <si>
    <t>Restrooms (6)</t>
  </si>
  <si>
    <t>Total Fixtures (34)</t>
  </si>
  <si>
    <t>Elevator (1)</t>
  </si>
  <si>
    <t>Total Fixtures (28)</t>
  </si>
  <si>
    <t>Toilets (17)</t>
  </si>
  <si>
    <t>Sinks (11)</t>
  </si>
  <si>
    <t>Central Campus</t>
  </si>
  <si>
    <t>Corridors &amp; Lobbies  - Auto Scrub</t>
  </si>
  <si>
    <t>Vinyl Tile, Terrazzo</t>
  </si>
  <si>
    <t>Ceramic Tile, Cement</t>
  </si>
  <si>
    <t>Corridors, Lobbies &amp; Elevators - Burnish</t>
  </si>
  <si>
    <t>Polished Cement</t>
  </si>
  <si>
    <t>Restrooms &amp; Locker Rooms - Machine Scrub</t>
  </si>
  <si>
    <t>Rotunda - Machine Scrub</t>
  </si>
  <si>
    <t>Media Commons &amp; Reception - Burnish</t>
  </si>
  <si>
    <t>Scrub &amp; Recoat All Vinyl Tile</t>
  </si>
  <si>
    <t>Shampoo All Carpet (Excluding Offices)</t>
  </si>
  <si>
    <t>Scrub &amp; Recoat All Terrazzo</t>
  </si>
  <si>
    <t>Scrub &amp; Recoat All Polished &amp; Sealed Cement</t>
  </si>
  <si>
    <t>Pirelli &amp; Epoxy</t>
  </si>
  <si>
    <t>Restrooms, Elevators &amp; Lobbies - Scrub &amp; Recoat</t>
  </si>
  <si>
    <t>Strip &amp; Refinish All Terrazzo</t>
  </si>
  <si>
    <t>Total Cleanable Sq.ft.</t>
  </si>
  <si>
    <t>All Shifts</t>
  </si>
  <si>
    <t>Total Daily Cleaning Hours</t>
  </si>
  <si>
    <t>TOTAL DAILY HOURS</t>
  </si>
  <si>
    <t>Total Daily Floor Periodic Hours</t>
  </si>
  <si>
    <t>Total Staffing</t>
  </si>
  <si>
    <t>Labor Summary</t>
  </si>
  <si>
    <t>Schedule D</t>
  </si>
  <si>
    <t>Staffing Summary</t>
  </si>
  <si>
    <t>Labor Classification</t>
  </si>
  <si>
    <t>Number</t>
  </si>
  <si>
    <t>Rate</t>
  </si>
  <si>
    <t>Each Night</t>
  </si>
  <si>
    <t>Hours/Day</t>
  </si>
  <si>
    <t>/Week</t>
  </si>
  <si>
    <t>Supervision</t>
  </si>
  <si>
    <t>Subtotal</t>
  </si>
  <si>
    <t>Grand Total</t>
  </si>
  <si>
    <t>Projected Tax &amp; Insurance</t>
  </si>
  <si>
    <t>Schedule E</t>
  </si>
  <si>
    <t>Annual Cost</t>
  </si>
  <si>
    <t>Description</t>
  </si>
  <si>
    <t>Production Staff</t>
  </si>
  <si>
    <t>FICA</t>
  </si>
  <si>
    <t>State Unemployment Insurance</t>
  </si>
  <si>
    <t>Federal Unemployment Insurance</t>
  </si>
  <si>
    <t>Workers Compensation Insurance</t>
  </si>
  <si>
    <t>General Liability Insurance</t>
  </si>
  <si>
    <t>Union Benefits:</t>
  </si>
  <si>
    <t>Schedule F</t>
  </si>
  <si>
    <t>Unit Cost</t>
  </si>
  <si>
    <t>Qty.</t>
  </si>
  <si>
    <t>Total Cost</t>
  </si>
  <si>
    <t>Years to</t>
  </si>
  <si>
    <t>Annual</t>
  </si>
  <si>
    <t>Type/Make/Model</t>
  </si>
  <si>
    <t>Depreciate</t>
  </si>
  <si>
    <t>Depreciated Cost</t>
  </si>
  <si>
    <t>Schedule G1</t>
  </si>
  <si>
    <t>Item</t>
  </si>
  <si>
    <t>Quantity</t>
  </si>
  <si>
    <t>Cleaning Supply Expense</t>
  </si>
  <si>
    <t>Schedule G2</t>
  </si>
  <si>
    <t>Other Direct Expenses</t>
  </si>
  <si>
    <t>Schedule H</t>
  </si>
  <si>
    <t>Background &amp; Drug Testing</t>
  </si>
  <si>
    <t>Uniforms</t>
  </si>
  <si>
    <t>Employee of the Month</t>
  </si>
  <si>
    <t>Communication Devices</t>
  </si>
  <si>
    <t>Price Proposal Summary</t>
  </si>
  <si>
    <t>Schedule I</t>
  </si>
  <si>
    <t>Monthly Cost</t>
  </si>
  <si>
    <t>Staffing Summary (Sched. D)</t>
  </si>
  <si>
    <t>Projected Tax &amp; Insurance (Sched. E)</t>
  </si>
  <si>
    <t>Other Direct Expense (Sched. H)</t>
  </si>
  <si>
    <t>Overhead</t>
  </si>
  <si>
    <r>
      <t>Profit (At-Risk Monthly)</t>
    </r>
    <r>
      <rPr>
        <vertAlign val="superscript"/>
        <sz val="11"/>
        <rFont val="Arial"/>
        <family val="2"/>
      </rPr>
      <t>(1)</t>
    </r>
  </si>
  <si>
    <t>Balance Profit (Monthly)</t>
  </si>
  <si>
    <t xml:space="preserve">(1) At-Risk Profit Monthly determined by Quality Audits </t>
  </si>
  <si>
    <t>Equipment Pricing (Sched. F)</t>
  </si>
  <si>
    <t>Cleaning Supply Expense (Sched. G2)</t>
  </si>
  <si>
    <t xml:space="preserve">Schedule of Productivity and Cost </t>
  </si>
  <si>
    <t>Schedule J1</t>
  </si>
  <si>
    <t>Vendor</t>
  </si>
  <si>
    <t>Square</t>
  </si>
  <si>
    <t>Productivity</t>
  </si>
  <si>
    <t>Yearly</t>
  </si>
  <si>
    <t>Taxes &amp;</t>
  </si>
  <si>
    <t>1st Year</t>
  </si>
  <si>
    <t>2nd Year</t>
  </si>
  <si>
    <t>3rd Year</t>
  </si>
  <si>
    <t>3 Year</t>
  </si>
  <si>
    <t>Footage</t>
  </si>
  <si>
    <t>Labor</t>
  </si>
  <si>
    <t>Insur.</t>
  </si>
  <si>
    <t>Supplies</t>
  </si>
  <si>
    <t>Expen.</t>
  </si>
  <si>
    <t>&amp; Profit</t>
  </si>
  <si>
    <t>Cost</t>
  </si>
  <si>
    <t>Sched. A</t>
  </si>
  <si>
    <t>Sched. B</t>
  </si>
  <si>
    <t>Sched. C</t>
  </si>
  <si>
    <r>
      <t>Sched. D</t>
    </r>
    <r>
      <rPr>
        <b/>
        <sz val="14"/>
        <color rgb="FFFF0000"/>
        <rFont val="Arial"/>
        <family val="2"/>
      </rPr>
      <t xml:space="preserve"> </t>
    </r>
  </si>
  <si>
    <t>Sched. E</t>
  </si>
  <si>
    <t>Sched. F</t>
  </si>
  <si>
    <t>Sched. G2</t>
  </si>
  <si>
    <t>Sched. H</t>
  </si>
  <si>
    <t>Sched. I</t>
  </si>
  <si>
    <t>Note: Yearly totals exclude Sales Tax</t>
  </si>
  <si>
    <t>TOTALS</t>
  </si>
  <si>
    <t>Porter/Matron Cost</t>
  </si>
  <si>
    <t>Schedule K1</t>
  </si>
  <si>
    <t xml:space="preserve">Labor </t>
  </si>
  <si>
    <t>Taxes</t>
  </si>
  <si>
    <t>of</t>
  </si>
  <si>
    <t>Per</t>
  </si>
  <si>
    <t xml:space="preserve">Per </t>
  </si>
  <si>
    <t xml:space="preserve">Cost </t>
  </si>
  <si>
    <t>and</t>
  </si>
  <si>
    <t>Materials</t>
  </si>
  <si>
    <t>Porters</t>
  </si>
  <si>
    <t>Matrons</t>
  </si>
  <si>
    <t>Week</t>
  </si>
  <si>
    <t>Year</t>
  </si>
  <si>
    <t>Hour</t>
  </si>
  <si>
    <t>Insurance</t>
  </si>
  <si>
    <t>Profit</t>
  </si>
  <si>
    <t>Buildings</t>
  </si>
  <si>
    <t>(not before 6a)</t>
  </si>
  <si>
    <t>(not after 10p)</t>
  </si>
  <si>
    <r>
      <rPr>
        <b/>
        <vertAlign val="superscript"/>
        <sz val="11"/>
        <color rgb="FFFF0000"/>
        <rFont val="Arial"/>
        <family val="2"/>
      </rPr>
      <t>(1)</t>
    </r>
    <r>
      <rPr>
        <b/>
        <sz val="11"/>
        <rFont val="Arial"/>
        <family val="2"/>
      </rPr>
      <t>Daily Hours</t>
    </r>
  </si>
  <si>
    <r>
      <rPr>
        <b/>
        <vertAlign val="superscript"/>
        <sz val="10"/>
        <color rgb="FFFF0000"/>
        <rFont val="Arial"/>
        <family val="2"/>
      </rPr>
      <t>(1)</t>
    </r>
    <r>
      <rPr>
        <b/>
        <sz val="10"/>
        <color rgb="FFFF0000"/>
        <rFont val="Arial"/>
        <family val="2"/>
      </rPr>
      <t>1st shift not before 6a and 2nd shift not after 10p</t>
    </r>
  </si>
  <si>
    <t>Cleaning Hours</t>
  </si>
  <si>
    <t>2X/Week</t>
  </si>
  <si>
    <t>Elevators (4)</t>
  </si>
  <si>
    <t xml:space="preserve"> Paper Products and Consumables</t>
  </si>
  <si>
    <t>Buildings/Campus</t>
  </si>
  <si>
    <t>No. of Cases</t>
  </si>
  <si>
    <t xml:space="preserve"> Coreless Tissue</t>
  </si>
  <si>
    <t>Toilet Tissue</t>
  </si>
  <si>
    <t xml:space="preserve"> Roll Towels</t>
  </si>
  <si>
    <t>Jumbo Roll</t>
  </si>
  <si>
    <t>Multifold</t>
  </si>
  <si>
    <t>Seat Covers</t>
  </si>
  <si>
    <t>Large Liners</t>
  </si>
  <si>
    <t>Medium Liners</t>
  </si>
  <si>
    <t>Small Liners</t>
  </si>
  <si>
    <t>Handsoap</t>
  </si>
  <si>
    <t>Sani Fresh Soap</t>
  </si>
  <si>
    <t>Finished Liners</t>
  </si>
  <si>
    <t>Total Items</t>
  </si>
  <si>
    <t>Total Annual Cost</t>
  </si>
  <si>
    <t>Central</t>
  </si>
  <si>
    <t>Willie Lee</t>
  </si>
  <si>
    <t>Fannin</t>
  </si>
  <si>
    <t>Unger RX Cleaning System</t>
  </si>
  <si>
    <t>Microfiber Cloths (list assorted colors)</t>
  </si>
  <si>
    <t>Paper Products (Sched. G1)</t>
  </si>
  <si>
    <t>Paper</t>
  </si>
  <si>
    <t>Products</t>
  </si>
  <si>
    <t>Sched.G1</t>
  </si>
  <si>
    <t>Schedule D2</t>
  </si>
  <si>
    <t>Non-Working Positions</t>
  </si>
  <si>
    <t>Doodle Scrub EBG9</t>
  </si>
  <si>
    <t>Square Scrub Machine EBG20</t>
  </si>
  <si>
    <t>Unger Sting Ray Window 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</si>
</sst>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  <numFmt numFmtId="166" formatCode="&quot;$&quot;#,##0.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20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i/>
      <u/>
      <sz val="10"/>
      <color theme="3"/>
      <name val="Arial"/>
      <family val="2"/>
    </font>
    <font>
      <sz val="10"/>
      <color theme="3"/>
      <name val="Arial"/>
      <family val="2"/>
    </font>
    <font>
      <b/>
      <i/>
      <sz val="10"/>
      <color theme="3"/>
      <name val="Arial"/>
      <family val="2"/>
    </font>
    <font>
      <b/>
      <i/>
      <sz val="16"/>
      <name val="Arial"/>
      <family val="2"/>
    </font>
    <font>
      <b/>
      <i/>
      <sz val="1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1"/>
      <color theme="5" tint="-0.249977111117893"/>
      <name val="Arial"/>
      <family val="2"/>
    </font>
    <font>
      <b/>
      <sz val="10"/>
      <color theme="5" tint="-0.249977111117893"/>
      <name val="Arial"/>
      <family val="2"/>
    </font>
    <font>
      <b/>
      <sz val="11"/>
      <color theme="3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b/>
      <sz val="12"/>
      <color theme="5" tint="-0.249977111117893"/>
      <name val="Arial"/>
      <family val="2"/>
    </font>
    <font>
      <b/>
      <sz val="9"/>
      <name val="Arial"/>
      <family val="2"/>
    </font>
    <font>
      <b/>
      <i/>
      <sz val="12"/>
      <color theme="4" tint="-0.249977111117893"/>
      <name val="Arial"/>
      <family val="2"/>
    </font>
    <font>
      <b/>
      <i/>
      <sz val="12"/>
      <color theme="5" tint="-0.249977111117893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b/>
      <i/>
      <sz val="11"/>
      <color theme="3"/>
      <name val="Arial"/>
      <family val="2"/>
    </font>
    <font>
      <b/>
      <sz val="10"/>
      <color theme="3"/>
      <name val="Arial"/>
      <family val="2"/>
    </font>
    <font>
      <b/>
      <i/>
      <sz val="10"/>
      <color rgb="FFFF0000"/>
      <name val="Arial"/>
      <family val="2"/>
    </font>
    <font>
      <b/>
      <sz val="12"/>
      <color theme="3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i/>
      <sz val="14"/>
      <color theme="3"/>
      <name val="Arial"/>
      <family val="2"/>
    </font>
    <font>
      <b/>
      <sz val="12"/>
      <color rgb="FFFF0000"/>
      <name val="Arial"/>
      <family val="2"/>
    </font>
    <font>
      <b/>
      <i/>
      <sz val="12"/>
      <color rgb="FFFF0000"/>
      <name val="Arial"/>
      <family val="2"/>
    </font>
    <font>
      <b/>
      <sz val="14"/>
      <color rgb="FFFF0000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b/>
      <sz val="9"/>
      <color rgb="FFFF0000"/>
      <name val="Arial"/>
      <family val="2"/>
    </font>
    <font>
      <b/>
      <sz val="20"/>
      <name val="Arial"/>
      <family val="2"/>
    </font>
    <font>
      <b/>
      <vertAlign val="superscript"/>
      <sz val="11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i/>
      <sz val="14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</cellStyleXfs>
  <cellXfs count="385">
    <xf numFmtId="0" fontId="0" fillId="0" borderId="0" xfId="0"/>
    <xf numFmtId="0" fontId="3" fillId="0" borderId="0" xfId="1" applyFont="1" applyAlignment="1"/>
    <xf numFmtId="0" fontId="1" fillId="0" borderId="0" xfId="1"/>
    <xf numFmtId="0" fontId="5" fillId="0" borderId="0" xfId="1" applyFont="1" applyAlignment="1"/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6" fillId="0" borderId="0" xfId="1" applyFont="1" applyBorder="1" applyAlignment="1">
      <alignment horizontal="right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vertical="center"/>
    </xf>
    <xf numFmtId="3" fontId="11" fillId="0" borderId="10" xfId="1" applyNumberFormat="1" applyFont="1" applyFill="1" applyBorder="1" applyAlignment="1">
      <alignment horizontal="center" vertical="center"/>
    </xf>
    <xf numFmtId="3" fontId="11" fillId="0" borderId="10" xfId="1" applyNumberFormat="1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3" fontId="11" fillId="0" borderId="9" xfId="1" applyNumberFormat="1" applyFont="1" applyFill="1" applyBorder="1" applyAlignment="1">
      <alignment horizontal="center" vertical="center"/>
    </xf>
    <xf numFmtId="0" fontId="12" fillId="0" borderId="0" xfId="0" applyFont="1"/>
    <xf numFmtId="0" fontId="11" fillId="0" borderId="9" xfId="1" applyFont="1" applyFill="1" applyBorder="1" applyAlignment="1">
      <alignment horizontal="left" vertical="center" indent="1"/>
    </xf>
    <xf numFmtId="3" fontId="11" fillId="0" borderId="9" xfId="1" applyNumberFormat="1" applyFont="1" applyFill="1" applyBorder="1" applyAlignment="1">
      <alignment horizontal="center" vertical="top"/>
    </xf>
    <xf numFmtId="3" fontId="11" fillId="0" borderId="11" xfId="1" applyNumberFormat="1" applyFont="1" applyFill="1" applyBorder="1" applyAlignment="1">
      <alignment horizontal="center" vertical="center"/>
    </xf>
    <xf numFmtId="3" fontId="13" fillId="0" borderId="10" xfId="1" applyNumberFormat="1" applyFont="1" applyFill="1" applyBorder="1" applyAlignment="1">
      <alignment horizontal="center"/>
    </xf>
    <xf numFmtId="3" fontId="1" fillId="0" borderId="0" xfId="1" applyNumberFormat="1"/>
    <xf numFmtId="0" fontId="14" fillId="5" borderId="0" xfId="1" applyFont="1" applyFill="1" applyBorder="1" applyAlignment="1"/>
    <xf numFmtId="3" fontId="15" fillId="5" borderId="0" xfId="1" applyNumberFormat="1" applyFont="1" applyFill="1" applyBorder="1"/>
    <xf numFmtId="0" fontId="15" fillId="5" borderId="0" xfId="1" applyFont="1" applyFill="1" applyBorder="1"/>
    <xf numFmtId="164" fontId="16" fillId="5" borderId="0" xfId="2" applyNumberFormat="1" applyFont="1" applyFill="1" applyBorder="1"/>
    <xf numFmtId="0" fontId="16" fillId="5" borderId="0" xfId="1" applyFont="1" applyFill="1" applyBorder="1" applyAlignment="1">
      <alignment vertical="center"/>
    </xf>
    <xf numFmtId="164" fontId="16" fillId="5" borderId="0" xfId="1" applyNumberFormat="1" applyFont="1" applyFill="1" applyBorder="1" applyAlignment="1">
      <alignment vertical="center"/>
    </xf>
    <xf numFmtId="0" fontId="18" fillId="0" borderId="26" xfId="1" applyFont="1" applyBorder="1" applyAlignment="1"/>
    <xf numFmtId="3" fontId="11" fillId="0" borderId="10" xfId="1" applyNumberFormat="1" applyFont="1" applyBorder="1" applyAlignment="1">
      <alignment horizontal="center" vertical="center"/>
    </xf>
    <xf numFmtId="4" fontId="11" fillId="0" borderId="10" xfId="1" applyNumberFormat="1" applyFont="1" applyBorder="1" applyAlignment="1">
      <alignment horizontal="center" vertical="center"/>
    </xf>
    <xf numFmtId="0" fontId="19" fillId="0" borderId="0" xfId="1" applyNumberFormat="1" applyFont="1" applyBorder="1" applyAlignment="1">
      <alignment vertical="center"/>
    </xf>
    <xf numFmtId="3" fontId="19" fillId="0" borderId="0" xfId="1" applyNumberFormat="1" applyFont="1" applyBorder="1" applyAlignment="1">
      <alignment vertical="center"/>
    </xf>
    <xf numFmtId="4" fontId="19" fillId="0" borderId="0" xfId="1" applyNumberFormat="1" applyFont="1" applyBorder="1" applyAlignment="1">
      <alignment vertical="center"/>
    </xf>
    <xf numFmtId="0" fontId="9" fillId="3" borderId="30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165" fontId="11" fillId="3" borderId="10" xfId="1" applyNumberFormat="1" applyFont="1" applyFill="1" applyBorder="1" applyAlignment="1">
      <alignment horizontal="center" vertical="center"/>
    </xf>
    <xf numFmtId="0" fontId="11" fillId="0" borderId="10" xfId="1" applyFont="1" applyBorder="1" applyAlignment="1">
      <alignment vertical="center" wrapText="1"/>
    </xf>
    <xf numFmtId="3" fontId="11" fillId="0" borderId="10" xfId="1" applyNumberFormat="1" applyFont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3" fontId="11" fillId="0" borderId="0" xfId="1" applyNumberFormat="1" applyFont="1" applyBorder="1" applyAlignment="1">
      <alignment horizontal="center"/>
    </xf>
    <xf numFmtId="0" fontId="11" fillId="0" borderId="0" xfId="1" applyFont="1" applyBorder="1"/>
    <xf numFmtId="0" fontId="1" fillId="0" borderId="0" xfId="1" applyBorder="1"/>
    <xf numFmtId="3" fontId="1" fillId="0" borderId="0" xfId="1" applyNumberFormat="1" applyBorder="1"/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indent="3"/>
    </xf>
    <xf numFmtId="0" fontId="21" fillId="0" borderId="0" xfId="1" applyFont="1"/>
    <xf numFmtId="0" fontId="11" fillId="0" borderId="10" xfId="1" applyFont="1" applyFill="1" applyBorder="1" applyAlignment="1">
      <alignment horizontal="left" vertical="center" indent="1"/>
    </xf>
    <xf numFmtId="0" fontId="23" fillId="0" borderId="10" xfId="0" applyNumberFormat="1" applyFont="1" applyFill="1" applyBorder="1" applyAlignment="1">
      <alignment horizontal="left" vertical="top" indent="1"/>
    </xf>
    <xf numFmtId="0" fontId="9" fillId="3" borderId="10" xfId="1" applyFont="1" applyFill="1" applyBorder="1" applyAlignment="1">
      <alignment horizontal="center" vertical="center"/>
    </xf>
    <xf numFmtId="0" fontId="11" fillId="0" borderId="10" xfId="1" applyFont="1" applyFill="1" applyBorder="1"/>
    <xf numFmtId="164" fontId="1" fillId="0" borderId="0" xfId="1" applyNumberFormat="1"/>
    <xf numFmtId="0" fontId="1" fillId="0" borderId="0" xfId="1"/>
    <xf numFmtId="0" fontId="11" fillId="0" borderId="9" xfId="1" applyFont="1" applyFill="1" applyBorder="1" applyAlignment="1">
      <alignment vertical="center"/>
    </xf>
    <xf numFmtId="3" fontId="11" fillId="0" borderId="1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vertical="center"/>
    </xf>
    <xf numFmtId="3" fontId="11" fillId="0" borderId="10" xfId="1" applyNumberFormat="1" applyFont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indent="1"/>
    </xf>
    <xf numFmtId="4" fontId="8" fillId="3" borderId="27" xfId="1" applyNumberFormat="1" applyFont="1" applyFill="1" applyBorder="1" applyAlignment="1">
      <alignment horizontal="center" vertical="center"/>
    </xf>
    <xf numFmtId="4" fontId="11" fillId="0" borderId="10" xfId="1" applyNumberFormat="1" applyFont="1" applyBorder="1" applyAlignment="1">
      <alignment horizontal="center" vertical="center"/>
    </xf>
    <xf numFmtId="4" fontId="8" fillId="3" borderId="31" xfId="1" applyNumberFormat="1" applyFont="1" applyFill="1" applyBorder="1" applyAlignment="1">
      <alignment horizontal="center" vertical="center"/>
    </xf>
    <xf numFmtId="3" fontId="11" fillId="0" borderId="11" xfId="1" applyNumberFormat="1" applyFont="1" applyBorder="1" applyAlignment="1">
      <alignment horizontal="center" vertical="center"/>
    </xf>
    <xf numFmtId="0" fontId="1" fillId="0" borderId="10" xfId="1" applyBorder="1"/>
    <xf numFmtId="0" fontId="11" fillId="0" borderId="10" xfId="1" applyFont="1" applyBorder="1"/>
    <xf numFmtId="4" fontId="11" fillId="0" borderId="10" xfId="1" applyNumberFormat="1" applyFont="1" applyFill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2" fontId="11" fillId="0" borderId="10" xfId="1" applyNumberFormat="1" applyFont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1" fillId="0" borderId="0" xfId="1" applyFill="1"/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26" fillId="0" borderId="0" xfId="1" applyFont="1"/>
    <xf numFmtId="0" fontId="1" fillId="0" borderId="0" xfId="3"/>
    <xf numFmtId="43" fontId="27" fillId="0" borderId="0" xfId="8" applyNumberFormat="1" applyFont="1" applyFill="1" applyBorder="1" applyAlignment="1">
      <alignment horizontal="center" vertical="top"/>
    </xf>
    <xf numFmtId="0" fontId="8" fillId="4" borderId="2" xfId="3" applyFont="1" applyFill="1" applyBorder="1" applyAlignment="1">
      <alignment horizontal="center" vertical="center"/>
    </xf>
    <xf numFmtId="0" fontId="29" fillId="0" borderId="0" xfId="3" applyFont="1" applyFill="1" applyBorder="1" applyAlignment="1">
      <alignment vertical="center"/>
    </xf>
    <xf numFmtId="0" fontId="28" fillId="4" borderId="30" xfId="3" applyFont="1" applyFill="1" applyBorder="1" applyAlignment="1">
      <alignment horizontal="center" vertical="center"/>
    </xf>
    <xf numFmtId="0" fontId="8" fillId="4" borderId="0" xfId="3" applyFont="1" applyFill="1" applyBorder="1" applyAlignment="1">
      <alignment horizontal="center" vertical="center"/>
    </xf>
    <xf numFmtId="0" fontId="27" fillId="0" borderId="0" xfId="8" applyNumberFormat="1" applyFont="1" applyFill="1" applyBorder="1" applyAlignment="1">
      <alignment horizontal="center" vertical="top"/>
    </xf>
    <xf numFmtId="0" fontId="6" fillId="4" borderId="7" xfId="3" applyFont="1" applyFill="1" applyBorder="1" applyAlignment="1">
      <alignment horizontal="center" vertical="center"/>
    </xf>
    <xf numFmtId="0" fontId="1" fillId="0" borderId="0" xfId="3" applyBorder="1"/>
    <xf numFmtId="0" fontId="4" fillId="3" borderId="10" xfId="3" applyFont="1" applyFill="1" applyBorder="1" applyAlignment="1">
      <alignment horizontal="center" vertical="center"/>
    </xf>
    <xf numFmtId="0" fontId="8" fillId="4" borderId="10" xfId="3" applyFont="1" applyFill="1" applyBorder="1" applyAlignment="1">
      <alignment horizontal="center" vertical="center" wrapText="1"/>
    </xf>
    <xf numFmtId="0" fontId="30" fillId="4" borderId="10" xfId="3" applyFont="1" applyFill="1" applyBorder="1" applyAlignment="1">
      <alignment horizontal="center" vertical="center"/>
    </xf>
    <xf numFmtId="0" fontId="32" fillId="4" borderId="10" xfId="3" applyFont="1" applyFill="1" applyBorder="1" applyAlignment="1">
      <alignment horizontal="center" vertical="center"/>
    </xf>
    <xf numFmtId="164" fontId="8" fillId="10" borderId="10" xfId="2" applyNumberFormat="1" applyFont="1" applyFill="1" applyBorder="1" applyAlignment="1">
      <alignment horizontal="center" vertical="center"/>
    </xf>
    <xf numFmtId="43" fontId="28" fillId="5" borderId="10" xfId="2" applyNumberFormat="1" applyFont="1" applyFill="1" applyBorder="1" applyAlignment="1">
      <alignment horizontal="center" vertical="center"/>
    </xf>
    <xf numFmtId="43" fontId="8" fillId="5" borderId="10" xfId="2" applyNumberFormat="1" applyFont="1" applyFill="1" applyBorder="1" applyAlignment="1">
      <alignment horizontal="center" vertical="center"/>
    </xf>
    <xf numFmtId="0" fontId="29" fillId="10" borderId="0" xfId="3" applyFont="1" applyFill="1" applyBorder="1" applyAlignment="1">
      <alignment vertical="center"/>
    </xf>
    <xf numFmtId="43" fontId="29" fillId="0" borderId="0" xfId="3" applyNumberFormat="1" applyFont="1" applyFill="1" applyBorder="1" applyAlignment="1">
      <alignment vertical="center"/>
    </xf>
    <xf numFmtId="3" fontId="29" fillId="0" borderId="0" xfId="3" applyNumberFormat="1" applyFont="1" applyFill="1" applyBorder="1" applyAlignment="1">
      <alignment vertical="center"/>
    </xf>
    <xf numFmtId="164" fontId="1" fillId="0" borderId="0" xfId="3" applyNumberFormat="1"/>
    <xf numFmtId="0" fontId="1" fillId="0" borderId="0" xfId="3" applyFont="1"/>
    <xf numFmtId="0" fontId="34" fillId="0" borderId="0" xfId="3" applyFont="1" applyFill="1" applyBorder="1" applyAlignment="1">
      <alignment vertical="center"/>
    </xf>
    <xf numFmtId="3" fontId="1" fillId="0" borderId="0" xfId="3" applyNumberFormat="1"/>
    <xf numFmtId="0" fontId="35" fillId="0" borderId="0" xfId="3" applyFont="1" applyFill="1" applyBorder="1" applyAlignment="1">
      <alignment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3" fontId="13" fillId="0" borderId="9" xfId="1" applyNumberFormat="1" applyFont="1" applyFill="1" applyBorder="1" applyAlignment="1">
      <alignment horizontal="center"/>
    </xf>
    <xf numFmtId="164" fontId="36" fillId="5" borderId="0" xfId="1" applyNumberFormat="1" applyFont="1" applyFill="1" applyBorder="1" applyAlignment="1">
      <alignment vertical="center"/>
    </xf>
    <xf numFmtId="0" fontId="11" fillId="0" borderId="0" xfId="1" applyFont="1"/>
    <xf numFmtId="0" fontId="11" fillId="0" borderId="9" xfId="1" applyFont="1" applyBorder="1"/>
    <xf numFmtId="0" fontId="23" fillId="0" borderId="10" xfId="0" applyNumberFormat="1" applyFont="1" applyFill="1" applyBorder="1" applyAlignment="1">
      <alignment vertical="top"/>
    </xf>
    <xf numFmtId="0" fontId="11" fillId="0" borderId="9" xfId="1" applyFont="1" applyBorder="1" applyAlignment="1">
      <alignment vertical="center"/>
    </xf>
    <xf numFmtId="4" fontId="1" fillId="0" borderId="0" xfId="1" applyNumberFormat="1"/>
    <xf numFmtId="3" fontId="11" fillId="0" borderId="9" xfId="1" applyNumberFormat="1" applyFont="1" applyBorder="1" applyAlignment="1">
      <alignment horizontal="center" vertical="center"/>
    </xf>
    <xf numFmtId="0" fontId="11" fillId="0" borderId="10" xfId="1" applyFont="1" applyBorder="1" applyAlignment="1">
      <alignment vertical="center"/>
    </xf>
    <xf numFmtId="0" fontId="38" fillId="5" borderId="0" xfId="1" applyFont="1" applyFill="1" applyBorder="1" applyAlignment="1">
      <alignment vertical="center" wrapText="1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165" fontId="11" fillId="3" borderId="9" xfId="1" applyNumberFormat="1" applyFont="1" applyFill="1" applyBorder="1" applyAlignment="1">
      <alignment horizontal="center" vertical="center"/>
    </xf>
    <xf numFmtId="165" fontId="11" fillId="3" borderId="11" xfId="1" applyNumberFormat="1" applyFont="1" applyFill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11" fillId="0" borderId="11" xfId="1" applyFont="1" applyBorder="1" applyAlignment="1">
      <alignment vertical="center" wrapText="1"/>
    </xf>
    <xf numFmtId="4" fontId="11" fillId="0" borderId="9" xfId="1" applyNumberFormat="1" applyFont="1" applyBorder="1" applyAlignment="1">
      <alignment horizontal="center" vertical="center"/>
    </xf>
    <xf numFmtId="4" fontId="11" fillId="0" borderId="11" xfId="1" applyNumberFormat="1" applyFont="1" applyBorder="1" applyAlignment="1">
      <alignment horizontal="center" vertical="center"/>
    </xf>
    <xf numFmtId="0" fontId="31" fillId="4" borderId="10" xfId="3" applyFont="1" applyFill="1" applyBorder="1" applyAlignment="1">
      <alignment horizontal="center" vertical="center"/>
    </xf>
    <xf numFmtId="43" fontId="39" fillId="12" borderId="10" xfId="3" applyNumberFormat="1" applyFont="1" applyFill="1" applyBorder="1"/>
    <xf numFmtId="43" fontId="8" fillId="12" borderId="10" xfId="3" applyNumberFormat="1" applyFont="1" applyFill="1" applyBorder="1"/>
    <xf numFmtId="0" fontId="2" fillId="0" borderId="0" xfId="1" applyFont="1" applyBorder="1" applyAlignment="1"/>
    <xf numFmtId="0" fontId="4" fillId="0" borderId="0" xfId="1" applyFont="1" applyBorder="1" applyAlignment="1"/>
    <xf numFmtId="0" fontId="6" fillId="0" borderId="0" xfId="1" applyFont="1" applyBorder="1" applyAlignment="1">
      <alignment vertical="center"/>
    </xf>
    <xf numFmtId="0" fontId="8" fillId="0" borderId="0" xfId="1" applyFont="1" applyFill="1" applyBorder="1" applyAlignment="1"/>
    <xf numFmtId="3" fontId="41" fillId="0" borderId="10" xfId="1" applyNumberFormat="1" applyFont="1" applyFill="1" applyBorder="1" applyAlignment="1">
      <alignment horizontal="center" vertical="center"/>
    </xf>
    <xf numFmtId="166" fontId="41" fillId="0" borderId="10" xfId="1" applyNumberFormat="1" applyFont="1" applyFill="1" applyBorder="1" applyAlignment="1">
      <alignment horizontal="center" vertical="center"/>
    </xf>
    <xf numFmtId="166" fontId="8" fillId="0" borderId="10" xfId="1" applyNumberFormat="1" applyFont="1" applyFill="1" applyBorder="1" applyAlignment="1">
      <alignment horizontal="center" vertical="center"/>
    </xf>
    <xf numFmtId="0" fontId="41" fillId="0" borderId="10" xfId="1" applyFont="1" applyFill="1" applyBorder="1" applyAlignment="1">
      <alignment horizontal="left" vertical="center" indent="1"/>
    </xf>
    <xf numFmtId="3" fontId="9" fillId="3" borderId="10" xfId="1" applyNumberFormat="1" applyFont="1" applyFill="1" applyBorder="1" applyAlignment="1">
      <alignment horizontal="center" vertical="center"/>
    </xf>
    <xf numFmtId="166" fontId="9" fillId="3" borderId="10" xfId="1" applyNumberFormat="1" applyFont="1" applyFill="1" applyBorder="1" applyAlignment="1">
      <alignment horizontal="center" vertical="center"/>
    </xf>
    <xf numFmtId="0" fontId="11" fillId="0" borderId="26" xfId="1" applyFont="1" applyFill="1" applyBorder="1" applyAlignment="1">
      <alignment horizontal="left" vertical="center" indent="1"/>
    </xf>
    <xf numFmtId="49" fontId="11" fillId="0" borderId="26" xfId="1" applyNumberFormat="1" applyFont="1" applyFill="1" applyBorder="1" applyAlignment="1">
      <alignment horizontal="center" vertical="center"/>
    </xf>
    <xf numFmtId="0" fontId="11" fillId="0" borderId="26" xfId="1" applyFont="1" applyFill="1" applyBorder="1" applyAlignment="1">
      <alignment horizontal="center" vertical="center"/>
    </xf>
    <xf numFmtId="166" fontId="11" fillId="0" borderId="26" xfId="1" applyNumberFormat="1" applyFont="1" applyFill="1" applyBorder="1" applyAlignment="1">
      <alignment horizontal="center" vertical="center"/>
    </xf>
    <xf numFmtId="166" fontId="9" fillId="0" borderId="26" xfId="1" applyNumberFormat="1" applyFont="1" applyFill="1" applyBorder="1" applyAlignment="1">
      <alignment horizontal="center" vertical="center"/>
    </xf>
    <xf numFmtId="0" fontId="8" fillId="3" borderId="10" xfId="1" applyFont="1" applyFill="1" applyBorder="1" applyAlignment="1">
      <alignment horizontal="center" vertical="center"/>
    </xf>
    <xf numFmtId="3" fontId="8" fillId="3" borderId="10" xfId="1" applyNumberFormat="1" applyFont="1" applyFill="1" applyBorder="1" applyAlignment="1">
      <alignment horizontal="center" vertical="center"/>
    </xf>
    <xf numFmtId="166" fontId="8" fillId="3" borderId="10" xfId="1" applyNumberFormat="1" applyFont="1" applyFill="1" applyBorder="1" applyAlignment="1">
      <alignment horizontal="center" vertical="center"/>
    </xf>
    <xf numFmtId="0" fontId="11" fillId="0" borderId="0" xfId="1" applyFont="1" applyFill="1" applyBorder="1"/>
    <xf numFmtId="3" fontId="11" fillId="0" borderId="0" xfId="1" applyNumberFormat="1" applyFont="1" applyFill="1" applyBorder="1" applyAlignment="1">
      <alignment horizontal="center"/>
    </xf>
    <xf numFmtId="0" fontId="2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/>
    <xf numFmtId="0" fontId="2" fillId="0" borderId="0" xfId="1" applyFont="1" applyBorder="1" applyAlignment="1">
      <alignment horizontal="center" vertical="center"/>
    </xf>
    <xf numFmtId="0" fontId="32" fillId="0" borderId="10" xfId="1" applyFont="1" applyFill="1" applyBorder="1" applyAlignment="1">
      <alignment horizontal="left" vertical="center"/>
    </xf>
    <xf numFmtId="3" fontId="11" fillId="0" borderId="10" xfId="1" applyNumberFormat="1" applyFont="1" applyFill="1" applyBorder="1" applyAlignment="1">
      <alignment horizontal="left" vertical="center"/>
    </xf>
    <xf numFmtId="166" fontId="11" fillId="0" borderId="10" xfId="1" applyNumberFormat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166" fontId="9" fillId="0" borderId="10" xfId="1" applyNumberFormat="1" applyFont="1" applyFill="1" applyBorder="1" applyAlignment="1">
      <alignment horizontal="left" vertical="center"/>
    </xf>
    <xf numFmtId="0" fontId="46" fillId="0" borderId="1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left" vertical="center"/>
    </xf>
    <xf numFmtId="0" fontId="32" fillId="0" borderId="10" xfId="1" applyFont="1" applyFill="1" applyBorder="1" applyAlignment="1">
      <alignment horizontal="left" vertical="center" indent="1"/>
    </xf>
    <xf numFmtId="0" fontId="46" fillId="0" borderId="10" xfId="1" applyFont="1" applyFill="1" applyBorder="1" applyAlignment="1">
      <alignment horizontal="left" vertical="center" indent="1"/>
    </xf>
    <xf numFmtId="0" fontId="8" fillId="0" borderId="10" xfId="1" applyFont="1" applyFill="1" applyBorder="1" applyAlignment="1">
      <alignment horizontal="left" vertical="center"/>
    </xf>
    <xf numFmtId="3" fontId="41" fillId="0" borderId="10" xfId="1" applyNumberFormat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29" fillId="0" borderId="0" xfId="1" applyFont="1" applyFill="1" applyBorder="1" applyAlignment="1">
      <alignment horizontal="right" vertical="center"/>
    </xf>
    <xf numFmtId="0" fontId="29" fillId="0" borderId="0" xfId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46" fillId="0" borderId="10" xfId="1" applyFont="1" applyFill="1" applyBorder="1"/>
    <xf numFmtId="166" fontId="11" fillId="0" borderId="10" xfId="1" applyNumberFormat="1" applyFont="1" applyFill="1" applyBorder="1" applyAlignment="1">
      <alignment horizontal="center"/>
    </xf>
    <xf numFmtId="3" fontId="11" fillId="0" borderId="10" xfId="1" applyNumberFormat="1" applyFont="1" applyFill="1" applyBorder="1" applyAlignment="1">
      <alignment horizontal="center"/>
    </xf>
    <xf numFmtId="166" fontId="9" fillId="0" borderId="10" xfId="1" applyNumberFormat="1" applyFont="1" applyFill="1" applyBorder="1" applyAlignment="1">
      <alignment horizontal="center"/>
    </xf>
    <xf numFmtId="0" fontId="46" fillId="0" borderId="10" xfId="1" applyFont="1" applyFill="1" applyBorder="1" applyAlignment="1">
      <alignment horizontal="center" vertical="center"/>
    </xf>
    <xf numFmtId="166" fontId="9" fillId="0" borderId="10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166" fontId="41" fillId="0" borderId="10" xfId="1" applyNumberFormat="1" applyFont="1" applyFill="1" applyBorder="1" applyAlignment="1">
      <alignment horizontal="center"/>
    </xf>
    <xf numFmtId="3" fontId="41" fillId="0" borderId="10" xfId="1" applyNumberFormat="1" applyFont="1" applyFill="1" applyBorder="1" applyAlignment="1">
      <alignment horizontal="center"/>
    </xf>
    <xf numFmtId="10" fontId="8" fillId="3" borderId="1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/>
    <xf numFmtId="0" fontId="18" fillId="0" borderId="0" xfId="1" applyFont="1" applyBorder="1" applyAlignment="1"/>
    <xf numFmtId="166" fontId="11" fillId="0" borderId="10" xfId="1" applyNumberFormat="1" applyFont="1" applyFill="1" applyBorder="1" applyAlignment="1">
      <alignment horizontal="center" vertical="center"/>
    </xf>
    <xf numFmtId="0" fontId="46" fillId="0" borderId="10" xfId="1" applyFont="1" applyFill="1" applyBorder="1" applyAlignment="1">
      <alignment vertical="center"/>
    </xf>
    <xf numFmtId="0" fontId="9" fillId="3" borderId="10" xfId="1" applyFont="1" applyFill="1" applyBorder="1" applyAlignment="1">
      <alignment vertical="center"/>
    </xf>
    <xf numFmtId="166" fontId="11" fillId="3" borderId="10" xfId="1" applyNumberFormat="1" applyFont="1" applyFill="1" applyBorder="1" applyAlignment="1">
      <alignment horizontal="center" vertical="center"/>
    </xf>
    <xf numFmtId="166" fontId="29" fillId="0" borderId="0" xfId="1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vertical="center"/>
    </xf>
    <xf numFmtId="0" fontId="11" fillId="0" borderId="0" xfId="1" applyFont="1" applyFill="1" applyBorder="1" applyAlignment="1"/>
    <xf numFmtId="0" fontId="48" fillId="0" borderId="0" xfId="1" applyFont="1" applyFill="1" applyBorder="1" applyAlignment="1">
      <alignment horizontal="left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30" xfId="1" applyFont="1" applyFill="1" applyBorder="1" applyAlignment="1">
      <alignment horizontal="center" vertical="center"/>
    </xf>
    <xf numFmtId="0" fontId="8" fillId="3" borderId="11" xfId="1" applyFont="1" applyFill="1" applyBorder="1" applyAlignment="1">
      <alignment horizontal="center" vertical="center"/>
    </xf>
    <xf numFmtId="0" fontId="43" fillId="3" borderId="11" xfId="1" applyFont="1" applyFill="1" applyBorder="1" applyAlignment="1">
      <alignment horizontal="center" vertical="center"/>
    </xf>
    <xf numFmtId="2" fontId="41" fillId="3" borderId="10" xfId="1" applyNumberFormat="1" applyFont="1" applyFill="1" applyBorder="1" applyAlignment="1">
      <alignment horizontal="center" vertical="center"/>
    </xf>
    <xf numFmtId="2" fontId="8" fillId="3" borderId="10" xfId="1" applyNumberFormat="1" applyFont="1" applyFill="1" applyBorder="1" applyAlignment="1">
      <alignment horizontal="center" vertical="center"/>
    </xf>
    <xf numFmtId="166" fontId="41" fillId="3" borderId="10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3" fontId="41" fillId="0" borderId="9" xfId="1" applyNumberFormat="1" applyFont="1" applyFill="1" applyBorder="1" applyAlignment="1">
      <alignment horizontal="center" vertical="center"/>
    </xf>
    <xf numFmtId="2" fontId="41" fillId="0" borderId="9" xfId="1" applyNumberFormat="1" applyFont="1" applyFill="1" applyBorder="1" applyAlignment="1">
      <alignment horizontal="center" vertical="center"/>
    </xf>
    <xf numFmtId="2" fontId="8" fillId="0" borderId="9" xfId="1" applyNumberFormat="1" applyFont="1" applyFill="1" applyBorder="1" applyAlignment="1">
      <alignment horizontal="center" vertical="center"/>
    </xf>
    <xf numFmtId="166" fontId="41" fillId="0" borderId="9" xfId="1" applyNumberFormat="1" applyFont="1" applyFill="1" applyBorder="1" applyAlignment="1">
      <alignment horizontal="center" vertical="center"/>
    </xf>
    <xf numFmtId="166" fontId="8" fillId="0" borderId="9" xfId="1" applyNumberFormat="1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wrapText="1"/>
    </xf>
    <xf numFmtId="0" fontId="1" fillId="0" borderId="10" xfId="3" applyFont="1" applyBorder="1" applyAlignment="1">
      <alignment horizontal="left" wrapText="1"/>
    </xf>
    <xf numFmtId="0" fontId="1" fillId="0" borderId="10" xfId="3" applyFont="1" applyBorder="1" applyAlignment="1">
      <alignment wrapText="1"/>
    </xf>
    <xf numFmtId="0" fontId="1" fillId="0" borderId="10" xfId="3" applyFont="1" applyFill="1" applyBorder="1" applyAlignment="1"/>
    <xf numFmtId="0" fontId="42" fillId="12" borderId="5" xfId="3" applyFont="1" applyFill="1" applyBorder="1" applyAlignment="1">
      <alignment vertical="center"/>
    </xf>
    <xf numFmtId="0" fontId="42" fillId="12" borderId="26" xfId="3" applyFont="1" applyFill="1" applyBorder="1" applyAlignment="1">
      <alignment vertical="center"/>
    </xf>
    <xf numFmtId="0" fontId="4" fillId="12" borderId="5" xfId="3" applyFont="1" applyFill="1" applyBorder="1" applyAlignment="1">
      <alignment vertical="center"/>
    </xf>
    <xf numFmtId="0" fontId="4" fillId="12" borderId="26" xfId="3" applyFont="1" applyFill="1" applyBorder="1" applyAlignment="1">
      <alignment vertical="center"/>
    </xf>
    <xf numFmtId="0" fontId="41" fillId="0" borderId="10" xfId="3" applyFont="1" applyFill="1" applyBorder="1" applyAlignment="1">
      <alignment wrapText="1"/>
    </xf>
    <xf numFmtId="0" fontId="41" fillId="0" borderId="10" xfId="3" applyFont="1" applyBorder="1" applyAlignment="1">
      <alignment horizontal="left" wrapText="1"/>
    </xf>
    <xf numFmtId="0" fontId="41" fillId="0" borderId="10" xfId="3" applyFont="1" applyBorder="1" applyAlignment="1">
      <alignment wrapText="1"/>
    </xf>
    <xf numFmtId="0" fontId="41" fillId="0" borderId="10" xfId="3" applyFont="1" applyFill="1" applyBorder="1" applyAlignment="1"/>
    <xf numFmtId="165" fontId="28" fillId="4" borderId="10" xfId="3" applyNumberFormat="1" applyFont="1" applyFill="1" applyBorder="1" applyAlignment="1">
      <alignment horizontal="center" vertical="center"/>
    </xf>
    <xf numFmtId="0" fontId="31" fillId="4" borderId="9" xfId="3" applyFont="1" applyFill="1" applyBorder="1" applyAlignment="1">
      <alignment horizontal="center" vertical="center"/>
    </xf>
    <xf numFmtId="0" fontId="28" fillId="4" borderId="11" xfId="3" applyFont="1" applyFill="1" applyBorder="1" applyAlignment="1">
      <alignment horizontal="center" vertical="center"/>
    </xf>
    <xf numFmtId="3" fontId="11" fillId="0" borderId="11" xfId="1" applyNumberFormat="1" applyFont="1" applyBorder="1" applyAlignment="1">
      <alignment horizontal="center" vertical="center"/>
    </xf>
    <xf numFmtId="166" fontId="41" fillId="0" borderId="9" xfId="1" applyNumberFormat="1" applyFont="1" applyFill="1" applyBorder="1" applyAlignment="1">
      <alignment horizontal="center" vertical="center"/>
    </xf>
    <xf numFmtId="166" fontId="41" fillId="0" borderId="11" xfId="1" applyNumberFormat="1" applyFont="1" applyFill="1" applyBorder="1" applyAlignment="1">
      <alignment horizontal="center" vertical="center"/>
    </xf>
    <xf numFmtId="0" fontId="8" fillId="3" borderId="10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vertical="center"/>
    </xf>
    <xf numFmtId="3" fontId="1" fillId="0" borderId="10" xfId="1" applyNumberFormat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33" fillId="0" borderId="10" xfId="1" applyFont="1" applyFill="1" applyBorder="1" applyAlignment="1">
      <alignment horizontal="center" vertical="center"/>
    </xf>
    <xf numFmtId="0" fontId="1" fillId="0" borderId="10" xfId="1" applyFont="1" applyFill="1" applyBorder="1"/>
    <xf numFmtId="3" fontId="1" fillId="0" borderId="1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44" fontId="8" fillId="3" borderId="10" xfId="12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0" fontId="9" fillId="3" borderId="30" xfId="1" applyFont="1" applyFill="1" applyBorder="1" applyAlignment="1">
      <alignment horizontal="center" vertical="center"/>
    </xf>
    <xf numFmtId="0" fontId="1" fillId="0" borderId="25" xfId="1" applyBorder="1"/>
    <xf numFmtId="0" fontId="6" fillId="4" borderId="10" xfId="3" applyFont="1" applyFill="1" applyBorder="1" applyAlignment="1">
      <alignment horizontal="center" wrapText="1"/>
    </xf>
    <xf numFmtId="164" fontId="8" fillId="4" borderId="10" xfId="2" applyNumberFormat="1" applyFont="1" applyFill="1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4" fillId="9" borderId="0" xfId="3" applyFont="1" applyFill="1" applyAlignment="1">
      <alignment horizontal="center" vertical="center"/>
    </xf>
    <xf numFmtId="0" fontId="4" fillId="3" borderId="9" xfId="3" applyFont="1" applyFill="1" applyBorder="1" applyAlignment="1">
      <alignment horizontal="center" vertical="center" wrapText="1"/>
    </xf>
    <xf numFmtId="0" fontId="4" fillId="3" borderId="30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0" fontId="8" fillId="4" borderId="9" xfId="3" applyFont="1" applyFill="1" applyBorder="1" applyAlignment="1">
      <alignment horizontal="center" vertical="center" wrapText="1"/>
    </xf>
    <xf numFmtId="0" fontId="8" fillId="4" borderId="30" xfId="3" applyFont="1" applyFill="1" applyBorder="1" applyAlignment="1">
      <alignment horizontal="center" vertical="center" wrapText="1"/>
    </xf>
    <xf numFmtId="0" fontId="8" fillId="4" borderId="11" xfId="3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3" fontId="8" fillId="3" borderId="4" xfId="1" applyNumberFormat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right"/>
    </xf>
    <xf numFmtId="0" fontId="16" fillId="5" borderId="0" xfId="1" applyFont="1" applyFill="1" applyBorder="1" applyAlignment="1">
      <alignment horizontal="right" vertical="center"/>
    </xf>
    <xf numFmtId="0" fontId="10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3" fontId="9" fillId="3" borderId="15" xfId="1" applyNumberFormat="1" applyFont="1" applyFill="1" applyBorder="1" applyAlignment="1">
      <alignment horizontal="center" vertical="center"/>
    </xf>
    <xf numFmtId="0" fontId="9" fillId="3" borderId="20" xfId="1" applyFont="1" applyFill="1" applyBorder="1" applyAlignment="1">
      <alignment horizontal="center" vertical="center"/>
    </xf>
    <xf numFmtId="3" fontId="8" fillId="4" borderId="16" xfId="1" applyNumberFormat="1" applyFont="1" applyFill="1" applyBorder="1" applyAlignment="1">
      <alignment horizontal="center" vertical="center"/>
    </xf>
    <xf numFmtId="0" fontId="8" fillId="4" borderId="21" xfId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22" xfId="1" applyFont="1" applyBorder="1" applyAlignment="1">
      <alignment horizontal="right" vertical="center"/>
    </xf>
    <xf numFmtId="3" fontId="8" fillId="0" borderId="23" xfId="1" applyNumberFormat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22" fillId="0" borderId="0" xfId="1" applyFont="1" applyBorder="1" applyAlignment="1">
      <alignment horizontal="right" vertical="center"/>
    </xf>
    <xf numFmtId="0" fontId="22" fillId="0" borderId="22" xfId="1" applyFont="1" applyBorder="1" applyAlignment="1">
      <alignment horizontal="right" vertical="center"/>
    </xf>
    <xf numFmtId="3" fontId="22" fillId="0" borderId="23" xfId="1" applyNumberFormat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8" fillId="3" borderId="12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center" vertical="center"/>
    </xf>
    <xf numFmtId="0" fontId="8" fillId="3" borderId="14" xfId="1" applyFont="1" applyFill="1" applyBorder="1" applyAlignment="1">
      <alignment horizontal="center" vertical="center"/>
    </xf>
    <xf numFmtId="0" fontId="8" fillId="3" borderId="17" xfId="1" applyFont="1" applyFill="1" applyBorder="1" applyAlignment="1">
      <alignment horizontal="center" vertical="center"/>
    </xf>
    <xf numFmtId="0" fontId="8" fillId="3" borderId="18" xfId="1" applyFont="1" applyFill="1" applyBorder="1" applyAlignment="1">
      <alignment horizontal="center" vertical="center"/>
    </xf>
    <xf numFmtId="0" fontId="8" fillId="3" borderId="19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left"/>
    </xf>
    <xf numFmtId="0" fontId="8" fillId="3" borderId="27" xfId="1" applyFont="1" applyFill="1" applyBorder="1" applyAlignment="1">
      <alignment horizontal="right" vertical="center"/>
    </xf>
    <xf numFmtId="0" fontId="8" fillId="3" borderId="28" xfId="1" applyFont="1" applyFill="1" applyBorder="1" applyAlignment="1">
      <alignment horizontal="right" vertical="center"/>
    </xf>
    <xf numFmtId="0" fontId="8" fillId="3" borderId="29" xfId="1" applyFont="1" applyFill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0" fontId="17" fillId="6" borderId="25" xfId="1" applyFont="1" applyFill="1" applyBorder="1" applyAlignment="1">
      <alignment horizontal="center" vertical="center"/>
    </xf>
    <xf numFmtId="0" fontId="17" fillId="6" borderId="0" xfId="1" applyFont="1" applyFill="1" applyBorder="1" applyAlignment="1">
      <alignment horizontal="center" vertical="center"/>
    </xf>
    <xf numFmtId="0" fontId="17" fillId="6" borderId="7" xfId="1" applyFont="1" applyFill="1" applyBorder="1" applyAlignment="1">
      <alignment horizontal="center" vertical="center"/>
    </xf>
    <xf numFmtId="0" fontId="17" fillId="6" borderId="1" xfId="1" applyFont="1" applyFill="1" applyBorder="1" applyAlignment="1">
      <alignment horizontal="center" vertical="center"/>
    </xf>
    <xf numFmtId="0" fontId="9" fillId="6" borderId="5" xfId="1" applyFont="1" applyFill="1" applyBorder="1" applyAlignment="1">
      <alignment horizontal="center" vertical="center"/>
    </xf>
    <xf numFmtId="0" fontId="9" fillId="6" borderId="26" xfId="1" applyFont="1" applyFill="1" applyBorder="1" applyAlignment="1">
      <alignment horizontal="center" vertical="center"/>
    </xf>
    <xf numFmtId="0" fontId="7" fillId="8" borderId="2" xfId="1" applyFont="1" applyFill="1" applyBorder="1" applyAlignment="1">
      <alignment horizontal="center" vertical="center"/>
    </xf>
    <xf numFmtId="0" fontId="7" fillId="8" borderId="3" xfId="1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/>
    </xf>
    <xf numFmtId="0" fontId="7" fillId="8" borderId="7" xfId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center" vertical="center"/>
    </xf>
    <xf numFmtId="0" fontId="7" fillId="8" borderId="8" xfId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right"/>
    </xf>
    <xf numFmtId="0" fontId="17" fillId="7" borderId="2" xfId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/>
    </xf>
    <xf numFmtId="0" fontId="17" fillId="7" borderId="4" xfId="1" applyFont="1" applyFill="1" applyBorder="1" applyAlignment="1">
      <alignment horizontal="center" vertical="center"/>
    </xf>
    <xf numFmtId="0" fontId="17" fillId="7" borderId="7" xfId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center" vertical="center"/>
    </xf>
    <xf numFmtId="0" fontId="17" fillId="7" borderId="8" xfId="1" applyFont="1" applyFill="1" applyBorder="1" applyAlignment="1">
      <alignment horizontal="center" vertical="center"/>
    </xf>
    <xf numFmtId="0" fontId="18" fillId="0" borderId="26" xfId="1" applyFont="1" applyBorder="1" applyAlignment="1">
      <alignment horizontal="center"/>
    </xf>
    <xf numFmtId="0" fontId="9" fillId="3" borderId="30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3" fontId="11" fillId="0" borderId="9" xfId="1" applyNumberFormat="1" applyFont="1" applyBorder="1" applyAlignment="1">
      <alignment horizontal="center" vertical="center"/>
    </xf>
    <xf numFmtId="3" fontId="11" fillId="0" borderId="11" xfId="1" applyNumberFormat="1" applyFont="1" applyBorder="1" applyAlignment="1">
      <alignment horizontal="center" vertical="center"/>
    </xf>
    <xf numFmtId="0" fontId="11" fillId="0" borderId="5" xfId="1" applyFont="1" applyFill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0" fontId="43" fillId="0" borderId="26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40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4" xfId="1" applyFont="1" applyFill="1" applyBorder="1" applyAlignment="1">
      <alignment horizontal="center" vertical="center"/>
    </xf>
    <xf numFmtId="0" fontId="7" fillId="7" borderId="7" xfId="1" applyFont="1" applyFill="1" applyBorder="1" applyAlignment="1">
      <alignment horizontal="center" vertical="center"/>
    </xf>
    <xf numFmtId="0" fontId="7" fillId="7" borderId="8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44" fillId="0" borderId="26" xfId="1" applyFont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/>
    </xf>
    <xf numFmtId="0" fontId="7" fillId="11" borderId="2" xfId="1" applyFont="1" applyFill="1" applyBorder="1" applyAlignment="1">
      <alignment horizontal="center" vertical="center"/>
    </xf>
    <xf numFmtId="0" fontId="7" fillId="11" borderId="3" xfId="1" applyFont="1" applyFill="1" applyBorder="1" applyAlignment="1">
      <alignment horizontal="center" vertical="center"/>
    </xf>
    <xf numFmtId="0" fontId="7" fillId="11" borderId="4" xfId="1" applyFont="1" applyFill="1" applyBorder="1" applyAlignment="1">
      <alignment horizontal="center" vertical="center"/>
    </xf>
    <xf numFmtId="0" fontId="7" fillId="11" borderId="7" xfId="1" applyFont="1" applyFill="1" applyBorder="1" applyAlignment="1">
      <alignment horizontal="center" vertical="center"/>
    </xf>
    <xf numFmtId="0" fontId="7" fillId="11" borderId="1" xfId="1" applyFont="1" applyFill="1" applyBorder="1" applyAlignment="1">
      <alignment horizontal="center" vertical="center"/>
    </xf>
    <xf numFmtId="0" fontId="7" fillId="11" borderId="8" xfId="1" applyFont="1" applyFill="1" applyBorder="1" applyAlignment="1">
      <alignment horizontal="center" vertical="center"/>
    </xf>
    <xf numFmtId="0" fontId="37" fillId="0" borderId="0" xfId="1" applyFont="1" applyFill="1" applyBorder="1" applyAlignment="1">
      <alignment horizontal="center"/>
    </xf>
    <xf numFmtId="0" fontId="38" fillId="5" borderId="0" xfId="1" applyFont="1" applyFill="1" applyBorder="1" applyAlignment="1">
      <alignment horizontal="center" vertical="center" wrapText="1"/>
    </xf>
    <xf numFmtId="166" fontId="41" fillId="0" borderId="9" xfId="1" applyNumberFormat="1" applyFont="1" applyFill="1" applyBorder="1" applyAlignment="1">
      <alignment horizontal="center" vertical="center"/>
    </xf>
    <xf numFmtId="166" fontId="41" fillId="0" borderId="11" xfId="1" applyNumberFormat="1" applyFont="1" applyFill="1" applyBorder="1" applyAlignment="1">
      <alignment horizontal="center" vertical="center"/>
    </xf>
    <xf numFmtId="3" fontId="41" fillId="0" borderId="9" xfId="1" applyNumberFormat="1" applyFont="1" applyFill="1" applyBorder="1" applyAlignment="1">
      <alignment horizontal="center" vertical="center"/>
    </xf>
    <xf numFmtId="3" fontId="41" fillId="0" borderId="11" xfId="1" applyNumberFormat="1" applyFont="1" applyFill="1" applyBorder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4" fillId="7" borderId="0" xfId="1" applyFont="1" applyFill="1" applyAlignment="1">
      <alignment horizontal="center" vertical="center"/>
    </xf>
    <xf numFmtId="0" fontId="8" fillId="3" borderId="10" xfId="1" applyFont="1" applyFill="1" applyBorder="1" applyAlignment="1">
      <alignment horizontal="center" vertical="center"/>
    </xf>
    <xf numFmtId="0" fontId="41" fillId="0" borderId="9" xfId="1" applyFont="1" applyFill="1" applyBorder="1" applyAlignment="1">
      <alignment horizontal="center" vertical="center"/>
    </xf>
    <xf numFmtId="0" fontId="41" fillId="0" borderId="11" xfId="1" applyFont="1" applyFill="1" applyBorder="1" applyAlignment="1">
      <alignment horizontal="center" vertical="center"/>
    </xf>
    <xf numFmtId="2" fontId="41" fillId="0" borderId="9" xfId="1" applyNumberFormat="1" applyFont="1" applyFill="1" applyBorder="1" applyAlignment="1">
      <alignment horizontal="center" vertical="center"/>
    </xf>
    <xf numFmtId="2" fontId="41" fillId="0" borderId="11" xfId="1" applyNumberFormat="1" applyFont="1" applyFill="1" applyBorder="1" applyAlignment="1">
      <alignment horizontal="center" vertical="center"/>
    </xf>
    <xf numFmtId="2" fontId="8" fillId="0" borderId="9" xfId="1" applyNumberFormat="1" applyFont="1" applyFill="1" applyBorder="1" applyAlignment="1">
      <alignment horizontal="center" vertical="center"/>
    </xf>
    <xf numFmtId="2" fontId="8" fillId="0" borderId="11" xfId="1" applyNumberFormat="1" applyFont="1" applyFill="1" applyBorder="1" applyAlignment="1">
      <alignment horizontal="center" vertical="center"/>
    </xf>
    <xf numFmtId="166" fontId="8" fillId="0" borderId="9" xfId="1" applyNumberFormat="1" applyFont="1" applyFill="1" applyBorder="1" applyAlignment="1">
      <alignment horizontal="center" vertical="center"/>
    </xf>
    <xf numFmtId="166" fontId="8" fillId="0" borderId="11" xfId="1" applyNumberFormat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 wrapText="1"/>
    </xf>
    <xf numFmtId="0" fontId="8" fillId="3" borderId="30" xfId="1" applyFont="1" applyFill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52" fillId="0" borderId="1" xfId="3" applyFont="1" applyBorder="1" applyAlignment="1">
      <alignment horizontal="center" vertical="center"/>
    </xf>
    <xf numFmtId="0" fontId="52" fillId="0" borderId="1" xfId="1" applyFont="1" applyBorder="1" applyAlignment="1">
      <alignment horizontal="center" vertical="center"/>
    </xf>
    <xf numFmtId="0" fontId="52" fillId="0" borderId="0" xfId="1" applyFont="1" applyBorder="1" applyAlignment="1">
      <alignment horizontal="center" vertical="center"/>
    </xf>
    <xf numFmtId="0" fontId="52" fillId="0" borderId="1" xfId="7" applyFont="1" applyBorder="1" applyAlignment="1">
      <alignment horizontal="center" vertical="center"/>
    </xf>
    <xf numFmtId="0" fontId="32" fillId="0" borderId="10" xfId="7" applyFont="1" applyFill="1" applyBorder="1" applyAlignment="1">
      <alignment horizontal="left" vertical="center"/>
    </xf>
    <xf numFmtId="0" fontId="32" fillId="0" borderId="10" xfId="7" applyFont="1" applyFill="1" applyBorder="1" applyAlignment="1">
      <alignment vertical="center"/>
    </xf>
    <xf numFmtId="0" fontId="11" fillId="0" borderId="10" xfId="7" applyFont="1" applyFill="1" applyBorder="1" applyAlignment="1">
      <alignment horizontal="left" vertical="center" indent="2"/>
    </xf>
  </cellXfs>
  <cellStyles count="13">
    <cellStyle name="Comma 2" xfId="2"/>
    <cellStyle name="Comma 3" xfId="9"/>
    <cellStyle name="Comma 3 2" xfId="8"/>
    <cellStyle name="Comma 4" xfId="10"/>
    <cellStyle name="Currency" xfId="12" builtinId="4"/>
    <cellStyle name="Normal" xfId="0" builtinId="0"/>
    <cellStyle name="Normal 2" xfId="1"/>
    <cellStyle name="Normal 2 2" xfId="3"/>
    <cellStyle name="Normal 3" xfId="4"/>
    <cellStyle name="Normal 4" xfId="5"/>
    <cellStyle name="Normal 5" xfId="6"/>
    <cellStyle name="Normal 6" xfId="7"/>
    <cellStyle name="Normal 7" xfId="11"/>
  </cellStyles>
  <dxfs count="0"/>
  <tableStyles count="0" defaultTableStyle="TableStyleMedium2" defaultPivotStyle="PivotStyleLight16"/>
  <colors>
    <mruColors>
      <color rgb="FF800080"/>
      <color rgb="FF00660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37</xdr:row>
      <xdr:rowOff>70485</xdr:rowOff>
    </xdr:from>
    <xdr:to>
      <xdr:col>7</xdr:col>
      <xdr:colOff>609748</xdr:colOff>
      <xdr:row>37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1113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</xdr:colOff>
      <xdr:row>38</xdr:row>
      <xdr:rowOff>93345</xdr:rowOff>
    </xdr:from>
    <xdr:to>
      <xdr:col>7</xdr:col>
      <xdr:colOff>624988</xdr:colOff>
      <xdr:row>38</xdr:row>
      <xdr:rowOff>93345</xdr:rowOff>
    </xdr:to>
    <xdr:cxnSp macro="">
      <xdr:nvCxnSpPr>
        <xdr:cNvPr id="2" name="Straight Connector 1"/>
        <xdr:cNvCxnSpPr/>
      </xdr:nvCxnSpPr>
      <xdr:spPr>
        <a:xfrm>
          <a:off x="5010150" y="9443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80010</xdr:colOff>
      <xdr:row>44</xdr:row>
      <xdr:rowOff>9525</xdr:rowOff>
    </xdr:from>
    <xdr:to>
      <xdr:col>7</xdr:col>
      <xdr:colOff>663088</xdr:colOff>
      <xdr:row>44</xdr:row>
      <xdr:rowOff>9525</xdr:rowOff>
    </xdr:to>
    <xdr:cxnSp macro="">
      <xdr:nvCxnSpPr>
        <xdr:cNvPr id="2" name="Straight Connector 1"/>
        <xdr:cNvCxnSpPr/>
      </xdr:nvCxnSpPr>
      <xdr:spPr>
        <a:xfrm>
          <a:off x="5048250" y="82162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51</xdr:row>
      <xdr:rowOff>70485</xdr:rowOff>
    </xdr:from>
    <xdr:to>
      <xdr:col>7</xdr:col>
      <xdr:colOff>609748</xdr:colOff>
      <xdr:row>51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8109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49</xdr:row>
      <xdr:rowOff>70485</xdr:rowOff>
    </xdr:from>
    <xdr:to>
      <xdr:col>7</xdr:col>
      <xdr:colOff>609748</xdr:colOff>
      <xdr:row>49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15004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52</xdr:row>
      <xdr:rowOff>70485</xdr:rowOff>
    </xdr:from>
    <xdr:to>
      <xdr:col>7</xdr:col>
      <xdr:colOff>609748</xdr:colOff>
      <xdr:row>52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97326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80010</xdr:colOff>
      <xdr:row>31</xdr:row>
      <xdr:rowOff>24765</xdr:rowOff>
    </xdr:from>
    <xdr:to>
      <xdr:col>7</xdr:col>
      <xdr:colOff>663088</xdr:colOff>
      <xdr:row>31</xdr:row>
      <xdr:rowOff>24765</xdr:rowOff>
    </xdr:to>
    <xdr:cxnSp macro="">
      <xdr:nvCxnSpPr>
        <xdr:cNvPr id="2" name="Straight Connector 1"/>
        <xdr:cNvCxnSpPr/>
      </xdr:nvCxnSpPr>
      <xdr:spPr>
        <a:xfrm>
          <a:off x="5048250" y="55264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37</xdr:row>
      <xdr:rowOff>70485</xdr:rowOff>
    </xdr:from>
    <xdr:to>
      <xdr:col>7</xdr:col>
      <xdr:colOff>609748</xdr:colOff>
      <xdr:row>37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4489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33</xdr:row>
      <xdr:rowOff>70485</xdr:rowOff>
    </xdr:from>
    <xdr:to>
      <xdr:col>7</xdr:col>
      <xdr:colOff>609748</xdr:colOff>
      <xdr:row>33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157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31</xdr:row>
      <xdr:rowOff>70485</xdr:rowOff>
    </xdr:from>
    <xdr:to>
      <xdr:col>7</xdr:col>
      <xdr:colOff>609748</xdr:colOff>
      <xdr:row>31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157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47</xdr:row>
      <xdr:rowOff>70485</xdr:rowOff>
    </xdr:from>
    <xdr:to>
      <xdr:col>7</xdr:col>
      <xdr:colOff>609748</xdr:colOff>
      <xdr:row>47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76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33</xdr:row>
      <xdr:rowOff>70485</xdr:rowOff>
    </xdr:from>
    <xdr:to>
      <xdr:col>7</xdr:col>
      <xdr:colOff>609748</xdr:colOff>
      <xdr:row>33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6204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41</xdr:row>
      <xdr:rowOff>70485</xdr:rowOff>
    </xdr:from>
    <xdr:to>
      <xdr:col>7</xdr:col>
      <xdr:colOff>609748</xdr:colOff>
      <xdr:row>41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76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64</xdr:row>
      <xdr:rowOff>70485</xdr:rowOff>
    </xdr:from>
    <xdr:to>
      <xdr:col>7</xdr:col>
      <xdr:colOff>609748</xdr:colOff>
      <xdr:row>64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4923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41</xdr:row>
      <xdr:rowOff>70485</xdr:rowOff>
    </xdr:from>
    <xdr:to>
      <xdr:col>7</xdr:col>
      <xdr:colOff>609748</xdr:colOff>
      <xdr:row>41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76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38</xdr:row>
      <xdr:rowOff>70485</xdr:rowOff>
    </xdr:from>
    <xdr:to>
      <xdr:col>7</xdr:col>
      <xdr:colOff>609748</xdr:colOff>
      <xdr:row>38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76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53</xdr:row>
      <xdr:rowOff>139065</xdr:rowOff>
    </xdr:from>
    <xdr:to>
      <xdr:col>7</xdr:col>
      <xdr:colOff>602128</xdr:colOff>
      <xdr:row>53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5972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43</xdr:row>
      <xdr:rowOff>139065</xdr:rowOff>
    </xdr:from>
    <xdr:to>
      <xdr:col>7</xdr:col>
      <xdr:colOff>602128</xdr:colOff>
      <xdr:row>43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9173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41</xdr:row>
      <xdr:rowOff>139065</xdr:rowOff>
    </xdr:from>
    <xdr:to>
      <xdr:col>7</xdr:col>
      <xdr:colOff>602128</xdr:colOff>
      <xdr:row>41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87572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118110</xdr:colOff>
      <xdr:row>41</xdr:row>
      <xdr:rowOff>1905</xdr:rowOff>
    </xdr:from>
    <xdr:to>
      <xdr:col>7</xdr:col>
      <xdr:colOff>701188</xdr:colOff>
      <xdr:row>41</xdr:row>
      <xdr:rowOff>1905</xdr:rowOff>
    </xdr:to>
    <xdr:cxnSp macro="">
      <xdr:nvCxnSpPr>
        <xdr:cNvPr id="2" name="Straight Connector 1"/>
        <xdr:cNvCxnSpPr/>
      </xdr:nvCxnSpPr>
      <xdr:spPr>
        <a:xfrm>
          <a:off x="5086350" y="70351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40</xdr:row>
      <xdr:rowOff>70485</xdr:rowOff>
    </xdr:from>
    <xdr:to>
      <xdr:col>7</xdr:col>
      <xdr:colOff>609748</xdr:colOff>
      <xdr:row>40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1113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35</xdr:row>
      <xdr:rowOff>70485</xdr:rowOff>
    </xdr:from>
    <xdr:to>
      <xdr:col>7</xdr:col>
      <xdr:colOff>609748</xdr:colOff>
      <xdr:row>35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4923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47</xdr:row>
      <xdr:rowOff>70485</xdr:rowOff>
    </xdr:from>
    <xdr:to>
      <xdr:col>7</xdr:col>
      <xdr:colOff>609748</xdr:colOff>
      <xdr:row>47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3018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38</xdr:row>
      <xdr:rowOff>70485</xdr:rowOff>
    </xdr:from>
    <xdr:to>
      <xdr:col>7</xdr:col>
      <xdr:colOff>609748</xdr:colOff>
      <xdr:row>38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8109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72390</xdr:colOff>
      <xdr:row>37</xdr:row>
      <xdr:rowOff>154305</xdr:rowOff>
    </xdr:from>
    <xdr:to>
      <xdr:col>7</xdr:col>
      <xdr:colOff>655468</xdr:colOff>
      <xdr:row>37</xdr:row>
      <xdr:rowOff>154305</xdr:rowOff>
    </xdr:to>
    <xdr:cxnSp macro="">
      <xdr:nvCxnSpPr>
        <xdr:cNvPr id="2" name="Straight Connector 1"/>
        <xdr:cNvCxnSpPr/>
      </xdr:nvCxnSpPr>
      <xdr:spPr>
        <a:xfrm>
          <a:off x="5040630" y="72409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43</xdr:row>
      <xdr:rowOff>70485</xdr:rowOff>
    </xdr:from>
    <xdr:to>
      <xdr:col>7</xdr:col>
      <xdr:colOff>609748</xdr:colOff>
      <xdr:row>43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6089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43</xdr:row>
      <xdr:rowOff>70485</xdr:rowOff>
    </xdr:from>
    <xdr:to>
      <xdr:col>7</xdr:col>
      <xdr:colOff>609748</xdr:colOff>
      <xdr:row>43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107689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48</xdr:row>
      <xdr:rowOff>70485</xdr:rowOff>
    </xdr:from>
    <xdr:to>
      <xdr:col>7</xdr:col>
      <xdr:colOff>609748</xdr:colOff>
      <xdr:row>48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90316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35</xdr:row>
      <xdr:rowOff>70485</xdr:rowOff>
    </xdr:from>
    <xdr:to>
      <xdr:col>7</xdr:col>
      <xdr:colOff>609748</xdr:colOff>
      <xdr:row>35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655510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</xdr:colOff>
      <xdr:row>41</xdr:row>
      <xdr:rowOff>93345</xdr:rowOff>
    </xdr:from>
    <xdr:to>
      <xdr:col>7</xdr:col>
      <xdr:colOff>624988</xdr:colOff>
      <xdr:row>41</xdr:row>
      <xdr:rowOff>93345</xdr:rowOff>
    </xdr:to>
    <xdr:cxnSp macro="">
      <xdr:nvCxnSpPr>
        <xdr:cNvPr id="2" name="Straight Connector 1"/>
        <xdr:cNvCxnSpPr/>
      </xdr:nvCxnSpPr>
      <xdr:spPr>
        <a:xfrm>
          <a:off x="5010150" y="94430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56</xdr:row>
      <xdr:rowOff>70485</xdr:rowOff>
    </xdr:from>
    <xdr:to>
      <xdr:col>7</xdr:col>
      <xdr:colOff>609748</xdr:colOff>
      <xdr:row>56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80486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102870</xdr:colOff>
      <xdr:row>72</xdr:row>
      <xdr:rowOff>1905</xdr:rowOff>
    </xdr:from>
    <xdr:to>
      <xdr:col>7</xdr:col>
      <xdr:colOff>685948</xdr:colOff>
      <xdr:row>72</xdr:row>
      <xdr:rowOff>1905</xdr:rowOff>
    </xdr:to>
    <xdr:cxnSp macro="">
      <xdr:nvCxnSpPr>
        <xdr:cNvPr id="2" name="Straight Connector 1"/>
        <xdr:cNvCxnSpPr/>
      </xdr:nvCxnSpPr>
      <xdr:spPr>
        <a:xfrm>
          <a:off x="5071110" y="1159954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70</xdr:row>
      <xdr:rowOff>139065</xdr:rowOff>
    </xdr:from>
    <xdr:to>
      <xdr:col>7</xdr:col>
      <xdr:colOff>602128</xdr:colOff>
      <xdr:row>70</xdr:row>
      <xdr:rowOff>139065</xdr:rowOff>
    </xdr:to>
    <xdr:cxnSp macro="">
      <xdr:nvCxnSpPr>
        <xdr:cNvPr id="2" name="Straight Connector 1"/>
        <xdr:cNvCxnSpPr/>
      </xdr:nvCxnSpPr>
      <xdr:spPr>
        <a:xfrm>
          <a:off x="4987290" y="907732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43</xdr:row>
      <xdr:rowOff>70485</xdr:rowOff>
    </xdr:from>
    <xdr:to>
      <xdr:col>7</xdr:col>
      <xdr:colOff>609748</xdr:colOff>
      <xdr:row>43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749236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</xdr:colOff>
      <xdr:row>24</xdr:row>
      <xdr:rowOff>70485</xdr:rowOff>
    </xdr:from>
    <xdr:to>
      <xdr:col>7</xdr:col>
      <xdr:colOff>609748</xdr:colOff>
      <xdr:row>24</xdr:row>
      <xdr:rowOff>70485</xdr:rowOff>
    </xdr:to>
    <xdr:cxnSp macro="">
      <xdr:nvCxnSpPr>
        <xdr:cNvPr id="2" name="Straight Connector 1"/>
        <xdr:cNvCxnSpPr/>
      </xdr:nvCxnSpPr>
      <xdr:spPr>
        <a:xfrm>
          <a:off x="4994910" y="6204585"/>
          <a:ext cx="583078" cy="0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39997558519241921"/>
  </sheetPr>
  <dimension ref="A1:T177"/>
  <sheetViews>
    <sheetView zoomScale="75" zoomScaleNormal="75" workbookViewId="0">
      <selection activeCell="A5" sqref="A5:E5"/>
    </sheetView>
  </sheetViews>
  <sheetFormatPr defaultColWidth="8.88671875" defaultRowHeight="13.2" x14ac:dyDescent="0.25"/>
  <cols>
    <col min="1" max="1" width="35.33203125" style="81" customWidth="1"/>
    <col min="2" max="2" width="19.21875" style="81" customWidth="1"/>
    <col min="3" max="3" width="20.77734375" style="81" customWidth="1"/>
    <col min="4" max="4" width="21.5546875" style="81" customWidth="1"/>
    <col min="5" max="5" width="18.109375" style="81" customWidth="1"/>
    <col min="6" max="9" width="8.88671875" style="81"/>
    <col min="10" max="10" width="13.33203125" style="81" customWidth="1"/>
    <col min="11" max="16384" width="8.88671875" style="81"/>
  </cols>
  <sheetData>
    <row r="1" spans="1:15" ht="15.75" customHeight="1" x14ac:dyDescent="0.25">
      <c r="A1" s="245" t="s">
        <v>0</v>
      </c>
      <c r="B1" s="245"/>
      <c r="C1" s="245"/>
      <c r="D1" s="245"/>
      <c r="E1" s="245"/>
    </row>
    <row r="2" spans="1:15" ht="15.75" customHeight="1" x14ac:dyDescent="0.25">
      <c r="A2" s="245"/>
      <c r="B2" s="245"/>
      <c r="C2" s="245"/>
      <c r="D2" s="245"/>
      <c r="E2" s="245"/>
    </row>
    <row r="3" spans="1:15" ht="12.75" customHeight="1" x14ac:dyDescent="0.25">
      <c r="A3" s="246" t="s">
        <v>130</v>
      </c>
      <c r="B3" s="246"/>
      <c r="C3" s="246"/>
      <c r="D3" s="246"/>
      <c r="E3" s="246"/>
    </row>
    <row r="4" spans="1:15" ht="12.75" customHeight="1" x14ac:dyDescent="0.25">
      <c r="A4" s="246"/>
      <c r="B4" s="246"/>
      <c r="C4" s="246"/>
      <c r="D4" s="246"/>
      <c r="E4" s="246"/>
    </row>
    <row r="5" spans="1:15" ht="17.399999999999999" x14ac:dyDescent="0.25">
      <c r="A5" s="378" t="s">
        <v>627</v>
      </c>
      <c r="B5" s="378"/>
      <c r="C5" s="378"/>
      <c r="D5" s="378"/>
      <c r="E5" s="378"/>
    </row>
    <row r="6" spans="1:15" ht="15" customHeight="1" x14ac:dyDescent="0.25">
      <c r="A6" s="247" t="s">
        <v>139</v>
      </c>
      <c r="B6" s="250" t="s">
        <v>371</v>
      </c>
      <c r="C6" s="224" t="s">
        <v>23</v>
      </c>
      <c r="D6" s="224" t="s">
        <v>23</v>
      </c>
      <c r="E6" s="83" t="s">
        <v>132</v>
      </c>
      <c r="F6" s="84"/>
      <c r="G6" s="84"/>
      <c r="H6" s="84"/>
      <c r="O6" s="82"/>
    </row>
    <row r="7" spans="1:15" ht="15" customHeight="1" x14ac:dyDescent="0.25">
      <c r="A7" s="248"/>
      <c r="B7" s="251"/>
      <c r="C7" s="85" t="s">
        <v>137</v>
      </c>
      <c r="D7" s="85" t="s">
        <v>138</v>
      </c>
      <c r="E7" s="86" t="s">
        <v>598</v>
      </c>
      <c r="F7" s="84"/>
      <c r="G7" s="84"/>
      <c r="H7" s="84"/>
      <c r="O7" s="87"/>
    </row>
    <row r="8" spans="1:15" ht="15" customHeight="1" x14ac:dyDescent="0.25">
      <c r="A8" s="249"/>
      <c r="B8" s="252"/>
      <c r="C8" s="225" t="s">
        <v>594</v>
      </c>
      <c r="D8" s="225" t="s">
        <v>595</v>
      </c>
      <c r="E8" s="88" t="s">
        <v>134</v>
      </c>
      <c r="F8" s="84"/>
      <c r="G8" s="84"/>
      <c r="H8" s="84"/>
      <c r="I8" s="89"/>
      <c r="J8" s="89"/>
      <c r="O8" s="87"/>
    </row>
    <row r="9" spans="1:15" ht="15.75" customHeight="1" x14ac:dyDescent="0.25">
      <c r="A9" s="90"/>
      <c r="B9" s="91"/>
      <c r="C9" s="92"/>
      <c r="D9" s="92"/>
      <c r="E9" s="93"/>
      <c r="F9" s="84"/>
      <c r="G9" s="84"/>
      <c r="H9" s="84"/>
      <c r="I9" s="89"/>
      <c r="J9" s="89"/>
      <c r="O9" s="87"/>
    </row>
    <row r="10" spans="1:15" ht="19.95" customHeight="1" x14ac:dyDescent="0.25">
      <c r="A10" s="219" t="s">
        <v>68</v>
      </c>
      <c r="B10" s="94">
        <f>'A Boney'!$J$29</f>
        <v>20565</v>
      </c>
      <c r="C10" s="95">
        <f>'B Boney'!G30</f>
        <v>0</v>
      </c>
      <c r="D10" s="95">
        <f>'B Boney'!H30</f>
        <v>0</v>
      </c>
      <c r="E10" s="96">
        <f t="shared" ref="E10:E24" si="0">SUM(C10:D10)</f>
        <v>0</v>
      </c>
      <c r="F10" s="84"/>
      <c r="G10" s="84"/>
      <c r="H10" s="97"/>
      <c r="I10" s="89"/>
      <c r="J10" s="89"/>
      <c r="O10" s="87"/>
    </row>
    <row r="11" spans="1:15" ht="19.95" customHeight="1" x14ac:dyDescent="0.25">
      <c r="A11" s="219" t="s">
        <v>140</v>
      </c>
      <c r="B11" s="94">
        <f>'A bus'!$J$27</f>
        <v>33400</v>
      </c>
      <c r="C11" s="95">
        <f>'B bus'!G29</f>
        <v>0</v>
      </c>
      <c r="D11" s="95">
        <f>'B bus'!H29</f>
        <v>0</v>
      </c>
      <c r="E11" s="96">
        <f t="shared" si="0"/>
        <v>0</v>
      </c>
      <c r="F11" s="84"/>
      <c r="G11" s="84"/>
      <c r="H11" s="84"/>
      <c r="I11" s="89"/>
      <c r="J11" s="89"/>
      <c r="O11" s="87"/>
    </row>
    <row r="12" spans="1:15" ht="19.95" customHeight="1" x14ac:dyDescent="0.25">
      <c r="A12" s="220" t="s">
        <v>426</v>
      </c>
      <c r="B12" s="94">
        <f>'A Vet'!$J$22</f>
        <v>2190</v>
      </c>
      <c r="C12" s="95">
        <f>'B Vet'!G25</f>
        <v>0</v>
      </c>
      <c r="D12" s="95">
        <f>'B Vet'!H25</f>
        <v>0</v>
      </c>
      <c r="E12" s="96">
        <f t="shared" si="0"/>
        <v>0</v>
      </c>
      <c r="F12" s="84"/>
      <c r="G12" s="98"/>
      <c r="H12" s="84"/>
      <c r="O12" s="87"/>
    </row>
    <row r="13" spans="1:15" ht="19.95" customHeight="1" x14ac:dyDescent="0.25">
      <c r="A13" s="221" t="s">
        <v>85</v>
      </c>
      <c r="B13" s="94">
        <f>'A Fine'!$J$39</f>
        <v>71445</v>
      </c>
      <c r="C13" s="95">
        <f>'B Fine'!G41</f>
        <v>0</v>
      </c>
      <c r="D13" s="95">
        <f>'B Fine'!H41</f>
        <v>0</v>
      </c>
      <c r="E13" s="96">
        <f t="shared" si="0"/>
        <v>0</v>
      </c>
      <c r="F13" s="99"/>
      <c r="G13" s="84"/>
      <c r="H13" s="84"/>
      <c r="J13" s="100"/>
      <c r="O13" s="87"/>
    </row>
    <row r="14" spans="1:15" ht="19.95" customHeight="1" x14ac:dyDescent="0.25">
      <c r="A14" s="221" t="s">
        <v>141</v>
      </c>
      <c r="B14" s="94">
        <f>'A Heinen'!$J$34</f>
        <v>12990</v>
      </c>
      <c r="C14" s="95">
        <f>'B Heinen'!G45</f>
        <v>0</v>
      </c>
      <c r="D14" s="95">
        <f>'B Heinen'!H45</f>
        <v>0</v>
      </c>
      <c r="E14" s="96">
        <f t="shared" si="0"/>
        <v>0</v>
      </c>
      <c r="F14" s="84"/>
      <c r="G14" s="84"/>
      <c r="H14" s="84"/>
    </row>
    <row r="15" spans="1:15" ht="19.95" customHeight="1" x14ac:dyDescent="0.25">
      <c r="A15" s="222" t="s">
        <v>142</v>
      </c>
      <c r="B15" s="94">
        <f>'A White'!$J$50</f>
        <v>93760</v>
      </c>
      <c r="C15" s="95">
        <f>'B White'!G84</f>
        <v>0</v>
      </c>
      <c r="D15" s="95">
        <f>'B White'!H84</f>
        <v>0</v>
      </c>
      <c r="E15" s="96">
        <f t="shared" si="0"/>
        <v>0</v>
      </c>
      <c r="F15" s="84"/>
      <c r="G15" s="84"/>
      <c r="H15" s="84"/>
    </row>
    <row r="16" spans="1:15" ht="19.95" customHeight="1" x14ac:dyDescent="0.25">
      <c r="A16" s="222" t="s">
        <v>143</v>
      </c>
      <c r="B16" s="94">
        <f>'A San Jac '!$J$65</f>
        <v>122070</v>
      </c>
      <c r="C16" s="95">
        <f>'B San Jac'!G97</f>
        <v>0</v>
      </c>
      <c r="D16" s="95">
        <f>'B San Jac'!H97</f>
        <v>0</v>
      </c>
      <c r="E16" s="96">
        <f t="shared" si="0"/>
        <v>0</v>
      </c>
      <c r="F16" s="84"/>
      <c r="G16" s="84"/>
      <c r="H16" s="84"/>
    </row>
    <row r="17" spans="1:20" ht="19.95" customHeight="1" x14ac:dyDescent="0.25">
      <c r="A17" s="221" t="s">
        <v>144</v>
      </c>
      <c r="B17" s="94">
        <f>'A learn '!$J$64</f>
        <v>109370</v>
      </c>
      <c r="C17" s="95">
        <f>'B learn'!G110</f>
        <v>0</v>
      </c>
      <c r="D17" s="95">
        <f>'B learn'!H110</f>
        <v>0</v>
      </c>
      <c r="E17" s="96">
        <f t="shared" si="0"/>
        <v>0</v>
      </c>
      <c r="F17" s="84"/>
      <c r="G17" s="84"/>
      <c r="H17" s="84"/>
      <c r="L17" s="87"/>
    </row>
    <row r="18" spans="1:20" ht="19.95" customHeight="1" x14ac:dyDescent="0.25">
      <c r="A18" s="221" t="s">
        <v>151</v>
      </c>
      <c r="B18" s="94">
        <f>'A SIS '!$J$35</f>
        <v>18345</v>
      </c>
      <c r="C18" s="95">
        <f>'B SIS'!G44</f>
        <v>0</v>
      </c>
      <c r="D18" s="95">
        <f>'B SIS'!H44</f>
        <v>0</v>
      </c>
      <c r="E18" s="96">
        <f t="shared" si="0"/>
        <v>0</v>
      </c>
      <c r="F18" s="84"/>
      <c r="G18" s="84"/>
      <c r="H18" s="84"/>
      <c r="L18" s="87"/>
      <c r="O18" s="101"/>
    </row>
    <row r="19" spans="1:20" ht="19.95" customHeight="1" x14ac:dyDescent="0.25">
      <c r="A19" s="221" t="s">
        <v>145</v>
      </c>
      <c r="B19" s="94">
        <f>'A craw'!$J$18</f>
        <v>2320</v>
      </c>
      <c r="C19" s="95">
        <f>'B craw'!G18</f>
        <v>0</v>
      </c>
      <c r="D19" s="95">
        <f>'B craw'!H18</f>
        <v>0</v>
      </c>
      <c r="E19" s="96">
        <f t="shared" si="0"/>
        <v>0</v>
      </c>
      <c r="F19" s="84"/>
      <c r="G19" s="84"/>
      <c r="H19" s="84"/>
      <c r="L19" s="87"/>
    </row>
    <row r="20" spans="1:20" ht="19.95" customHeight="1" x14ac:dyDescent="0.25">
      <c r="A20" s="219" t="s">
        <v>146</v>
      </c>
      <c r="B20" s="94">
        <f>'A Theatre'!$J$31</f>
        <v>14175</v>
      </c>
      <c r="C20" s="95">
        <f>'B theatre'!G42</f>
        <v>0</v>
      </c>
      <c r="D20" s="95">
        <f>'B theatre'!H42</f>
        <v>0</v>
      </c>
      <c r="E20" s="96">
        <f t="shared" si="0"/>
        <v>0</v>
      </c>
      <c r="F20" s="84"/>
      <c r="G20" s="84"/>
      <c r="H20" s="84"/>
      <c r="L20" s="87"/>
    </row>
    <row r="21" spans="1:20" ht="19.95" customHeight="1" x14ac:dyDescent="0.25">
      <c r="A21" s="219" t="s">
        <v>147</v>
      </c>
      <c r="B21" s="94">
        <f>'A Ed '!$J$37</f>
        <v>16100</v>
      </c>
      <c r="C21" s="95">
        <f>'B Ed'!G49</f>
        <v>0</v>
      </c>
      <c r="D21" s="95">
        <f>'B Ed'!H49</f>
        <v>0</v>
      </c>
      <c r="E21" s="96">
        <f t="shared" si="0"/>
        <v>0</v>
      </c>
      <c r="F21" s="84"/>
      <c r="G21" s="84"/>
      <c r="H21" s="84"/>
      <c r="L21" s="82"/>
      <c r="P21" s="84"/>
      <c r="Q21" s="84"/>
      <c r="R21" s="84"/>
      <c r="S21" s="84"/>
      <c r="T21" s="84"/>
    </row>
    <row r="22" spans="1:20" ht="19.95" customHeight="1" x14ac:dyDescent="0.25">
      <c r="A22" s="221" t="s">
        <v>148</v>
      </c>
      <c r="B22" s="94">
        <f>'A Fan'!$J$45</f>
        <v>19245</v>
      </c>
      <c r="C22" s="95">
        <f>'B Fan'!G60</f>
        <v>0</v>
      </c>
      <c r="D22" s="95">
        <f>'B Fan'!H60</f>
        <v>0</v>
      </c>
      <c r="E22" s="96">
        <f t="shared" si="0"/>
        <v>0</v>
      </c>
      <c r="F22" s="84"/>
      <c r="G22" s="84"/>
      <c r="H22" s="84"/>
      <c r="P22" s="84"/>
      <c r="Q22" s="84"/>
      <c r="R22" s="84"/>
      <c r="S22" s="84"/>
      <c r="T22" s="84"/>
    </row>
    <row r="23" spans="1:20" ht="19.95" customHeight="1" x14ac:dyDescent="0.25">
      <c r="A23" s="221" t="s">
        <v>356</v>
      </c>
      <c r="B23" s="94">
        <f>'A Willie'!$J$41</f>
        <v>35675</v>
      </c>
      <c r="C23" s="95">
        <f>'B Willie'!G57</f>
        <v>0</v>
      </c>
      <c r="D23" s="95">
        <f>'B Willie'!H57</f>
        <v>0</v>
      </c>
      <c r="E23" s="96">
        <f t="shared" si="0"/>
        <v>0</v>
      </c>
      <c r="F23" s="84"/>
      <c r="G23" s="98"/>
      <c r="H23" s="84"/>
      <c r="J23" s="100"/>
      <c r="P23" s="84"/>
      <c r="Q23" s="84"/>
      <c r="R23" s="84"/>
      <c r="S23" s="84"/>
      <c r="T23" s="84"/>
    </row>
    <row r="24" spans="1:20" ht="19.95" customHeight="1" x14ac:dyDescent="0.25">
      <c r="A24" s="219" t="s">
        <v>149</v>
      </c>
      <c r="B24" s="94">
        <f>South!$J$45</f>
        <v>53075</v>
      </c>
      <c r="C24" s="95">
        <f>'B South'!G49</f>
        <v>0</v>
      </c>
      <c r="D24" s="95">
        <f>'B South'!H49</f>
        <v>0</v>
      </c>
      <c r="E24" s="96">
        <f t="shared" si="0"/>
        <v>0</v>
      </c>
      <c r="F24" s="84"/>
      <c r="G24" s="84"/>
      <c r="H24" s="84"/>
      <c r="P24" s="84"/>
      <c r="Q24" s="84"/>
      <c r="R24" s="84"/>
      <c r="S24" s="84"/>
      <c r="T24" s="84"/>
    </row>
    <row r="25" spans="1:20" ht="19.95" customHeight="1" x14ac:dyDescent="0.25">
      <c r="A25" s="243" t="s">
        <v>486</v>
      </c>
      <c r="B25" s="244">
        <f>SUM(B10:B24)</f>
        <v>624725</v>
      </c>
      <c r="C25" s="134" t="s">
        <v>137</v>
      </c>
      <c r="D25" s="134" t="s">
        <v>138</v>
      </c>
      <c r="E25" s="134" t="s">
        <v>487</v>
      </c>
      <c r="F25" s="84"/>
      <c r="G25" s="84"/>
      <c r="H25" s="84"/>
      <c r="P25" s="84"/>
      <c r="Q25" s="84"/>
      <c r="R25" s="84"/>
      <c r="S25" s="99"/>
      <c r="T25" s="84"/>
    </row>
    <row r="26" spans="1:20" ht="19.95" customHeight="1" x14ac:dyDescent="0.25">
      <c r="A26" s="243"/>
      <c r="B26" s="244"/>
      <c r="C26" s="223">
        <f>SUM(C10:C24)</f>
        <v>0</v>
      </c>
      <c r="D26" s="223">
        <f>SUM(D10:D24)</f>
        <v>0</v>
      </c>
      <c r="E26" s="223">
        <f>SUM(C26:D26)</f>
        <v>0</v>
      </c>
      <c r="F26" s="84"/>
      <c r="G26" s="84"/>
      <c r="H26" s="84"/>
      <c r="P26" s="84"/>
      <c r="Q26" s="84"/>
      <c r="R26" s="84"/>
      <c r="S26" s="84"/>
      <c r="T26" s="84"/>
    </row>
    <row r="27" spans="1:20" ht="19.95" customHeight="1" x14ac:dyDescent="0.3">
      <c r="A27" s="84"/>
      <c r="B27" s="84"/>
      <c r="C27" s="215" t="s">
        <v>488</v>
      </c>
      <c r="D27" s="216"/>
      <c r="E27" s="135">
        <f>SUM(E10:E24)</f>
        <v>0</v>
      </c>
      <c r="K27" s="87"/>
    </row>
    <row r="28" spans="1:20" ht="19.95" customHeight="1" x14ac:dyDescent="0.3">
      <c r="A28" s="84"/>
      <c r="C28" s="215" t="s">
        <v>490</v>
      </c>
      <c r="D28" s="216"/>
      <c r="E28" s="135">
        <f>'C Central'!$E$38</f>
        <v>0</v>
      </c>
      <c r="K28" s="87"/>
    </row>
    <row r="29" spans="1:20" ht="19.95" customHeight="1" x14ac:dyDescent="0.3">
      <c r="A29" s="102"/>
      <c r="C29" s="217" t="s">
        <v>489</v>
      </c>
      <c r="D29" s="218"/>
      <c r="E29" s="136">
        <f>SUM(E27:E28)</f>
        <v>0</v>
      </c>
      <c r="K29" s="87"/>
    </row>
    <row r="30" spans="1:20" ht="15" x14ac:dyDescent="0.25">
      <c r="A30" s="102"/>
      <c r="K30" s="87"/>
    </row>
    <row r="31" spans="1:20" ht="15" x14ac:dyDescent="0.25">
      <c r="A31" s="102"/>
      <c r="K31" s="87"/>
    </row>
    <row r="32" spans="1:20" ht="15" x14ac:dyDescent="0.25">
      <c r="A32" s="102"/>
      <c r="K32" s="87"/>
    </row>
    <row r="33" spans="1:11" ht="15" x14ac:dyDescent="0.25">
      <c r="A33" s="102"/>
      <c r="K33" s="87"/>
    </row>
    <row r="34" spans="1:11" ht="15" x14ac:dyDescent="0.25">
      <c r="A34" s="102"/>
      <c r="K34" s="87"/>
    </row>
    <row r="35" spans="1:11" ht="15" x14ac:dyDescent="0.25">
      <c r="A35" s="104"/>
      <c r="K35" s="87"/>
    </row>
    <row r="36" spans="1:11" ht="15" x14ac:dyDescent="0.25">
      <c r="A36" s="84"/>
      <c r="K36" s="87"/>
    </row>
    <row r="37" spans="1:11" ht="15" x14ac:dyDescent="0.25">
      <c r="A37" s="84"/>
      <c r="K37" s="87"/>
    </row>
    <row r="38" spans="1:11" ht="15" x14ac:dyDescent="0.25">
      <c r="A38" s="102"/>
      <c r="B38" s="103"/>
      <c r="E38" s="100"/>
      <c r="K38" s="87"/>
    </row>
    <row r="39" spans="1:11" ht="15" x14ac:dyDescent="0.25">
      <c r="A39" s="102"/>
      <c r="B39" s="100"/>
      <c r="K39" s="87"/>
    </row>
    <row r="40" spans="1:11" ht="15" x14ac:dyDescent="0.25">
      <c r="A40" s="102"/>
      <c r="B40" s="103"/>
      <c r="C40" s="84"/>
      <c r="D40" s="84"/>
      <c r="K40" s="87"/>
    </row>
    <row r="41" spans="1:11" ht="15" x14ac:dyDescent="0.25">
      <c r="A41" s="102"/>
      <c r="B41" s="99"/>
      <c r="C41" s="84"/>
      <c r="D41" s="84"/>
      <c r="K41" s="87"/>
    </row>
    <row r="42" spans="1:11" ht="15" x14ac:dyDescent="0.25">
      <c r="A42" s="102"/>
      <c r="B42" s="99"/>
      <c r="C42" s="84"/>
      <c r="D42" s="84"/>
      <c r="K42" s="87"/>
    </row>
    <row r="43" spans="1:11" ht="15" x14ac:dyDescent="0.25">
      <c r="A43" s="102"/>
      <c r="B43" s="84"/>
      <c r="C43" s="84"/>
      <c r="D43" s="84"/>
      <c r="K43" s="87"/>
    </row>
    <row r="44" spans="1:11" ht="15" x14ac:dyDescent="0.25">
      <c r="A44" s="84"/>
      <c r="B44" s="84"/>
      <c r="C44" s="84"/>
      <c r="D44" s="84"/>
      <c r="K44" s="87"/>
    </row>
    <row r="45" spans="1:11" ht="15" x14ac:dyDescent="0.25">
      <c r="A45" s="84"/>
      <c r="B45" s="84"/>
      <c r="C45" s="84"/>
      <c r="D45" s="84"/>
      <c r="K45" s="87"/>
    </row>
    <row r="46" spans="1:11" ht="15" x14ac:dyDescent="0.25">
      <c r="A46" s="84"/>
      <c r="B46" s="84"/>
      <c r="C46" s="84"/>
      <c r="D46" s="84"/>
      <c r="K46" s="87"/>
    </row>
    <row r="47" spans="1:11" ht="15" x14ac:dyDescent="0.25">
      <c r="A47" s="84"/>
      <c r="B47" s="84"/>
      <c r="C47" s="84"/>
      <c r="D47" s="84"/>
      <c r="K47" s="87"/>
    </row>
    <row r="48" spans="1:11" ht="15" x14ac:dyDescent="0.25">
      <c r="A48" s="84"/>
      <c r="B48" s="84"/>
      <c r="C48" s="84"/>
      <c r="D48" s="84"/>
      <c r="K48" s="87"/>
    </row>
    <row r="49" spans="1:11" ht="15" x14ac:dyDescent="0.25">
      <c r="A49" s="84"/>
      <c r="B49" s="84"/>
      <c r="C49" s="84"/>
      <c r="D49" s="84"/>
      <c r="K49" s="87"/>
    </row>
    <row r="50" spans="1:11" ht="15" x14ac:dyDescent="0.25">
      <c r="A50" s="84"/>
      <c r="B50" s="84"/>
      <c r="C50" s="84"/>
      <c r="D50" s="84"/>
      <c r="K50" s="87"/>
    </row>
    <row r="51" spans="1:11" ht="15" x14ac:dyDescent="0.25">
      <c r="A51" s="84"/>
      <c r="B51" s="84"/>
      <c r="C51" s="84"/>
      <c r="D51" s="84"/>
      <c r="K51" s="87"/>
    </row>
    <row r="52" spans="1:11" ht="15" x14ac:dyDescent="0.25">
      <c r="A52" s="84"/>
      <c r="B52" s="84"/>
      <c r="C52" s="84"/>
      <c r="D52" s="84"/>
      <c r="K52" s="87"/>
    </row>
    <row r="53" spans="1:11" ht="15" x14ac:dyDescent="0.25">
      <c r="A53" s="84"/>
      <c r="B53" s="84"/>
      <c r="C53" s="84"/>
      <c r="D53" s="84"/>
      <c r="K53" s="87"/>
    </row>
    <row r="54" spans="1:11" ht="15" x14ac:dyDescent="0.25">
      <c r="A54" s="84"/>
      <c r="B54" s="84"/>
      <c r="C54" s="84"/>
      <c r="D54" s="84"/>
      <c r="K54" s="87"/>
    </row>
    <row r="55" spans="1:11" ht="15" x14ac:dyDescent="0.25">
      <c r="A55" s="84"/>
      <c r="B55" s="84"/>
      <c r="C55" s="84"/>
      <c r="D55" s="84"/>
      <c r="K55" s="87"/>
    </row>
    <row r="56" spans="1:11" ht="15" x14ac:dyDescent="0.25">
      <c r="A56" s="84"/>
      <c r="B56" s="84"/>
      <c r="C56" s="84"/>
      <c r="D56" s="84"/>
      <c r="K56" s="87"/>
    </row>
    <row r="57" spans="1:11" ht="15" x14ac:dyDescent="0.25">
      <c r="A57" s="84"/>
      <c r="B57" s="84"/>
      <c r="C57" s="84"/>
      <c r="D57" s="84"/>
      <c r="K57" s="87"/>
    </row>
    <row r="58" spans="1:11" ht="15" x14ac:dyDescent="0.25">
      <c r="A58" s="84"/>
      <c r="B58" s="84"/>
      <c r="C58" s="84"/>
      <c r="D58" s="84"/>
      <c r="K58" s="87"/>
    </row>
    <row r="59" spans="1:11" ht="15" x14ac:dyDescent="0.25">
      <c r="A59" s="84"/>
      <c r="B59" s="84"/>
      <c r="C59" s="84"/>
      <c r="D59" s="84"/>
      <c r="K59" s="87"/>
    </row>
    <row r="60" spans="1:11" ht="15" x14ac:dyDescent="0.25">
      <c r="A60" s="84"/>
      <c r="B60" s="84"/>
      <c r="C60" s="84"/>
      <c r="D60" s="84"/>
      <c r="K60" s="87"/>
    </row>
    <row r="61" spans="1:11" ht="15" x14ac:dyDescent="0.25">
      <c r="A61" s="84"/>
      <c r="B61" s="84"/>
      <c r="C61" s="84"/>
      <c r="D61" s="84"/>
      <c r="K61" s="87"/>
    </row>
    <row r="62" spans="1:11" ht="15" x14ac:dyDescent="0.25">
      <c r="A62" s="84"/>
      <c r="B62" s="84"/>
      <c r="C62" s="84"/>
      <c r="D62" s="84"/>
      <c r="K62" s="87"/>
    </row>
    <row r="63" spans="1:11" ht="15" x14ac:dyDescent="0.25">
      <c r="A63" s="84"/>
      <c r="B63" s="84"/>
      <c r="C63" s="84"/>
      <c r="D63" s="84"/>
      <c r="K63" s="87"/>
    </row>
    <row r="64" spans="1:11" ht="15" x14ac:dyDescent="0.25">
      <c r="A64" s="84"/>
      <c r="B64" s="84"/>
      <c r="C64" s="84"/>
      <c r="D64" s="84"/>
      <c r="K64" s="87"/>
    </row>
    <row r="65" spans="1:11" ht="15" x14ac:dyDescent="0.25">
      <c r="A65" s="84"/>
      <c r="B65" s="84"/>
      <c r="C65" s="84"/>
      <c r="D65" s="84"/>
      <c r="K65" s="87"/>
    </row>
    <row r="66" spans="1:11" ht="15" x14ac:dyDescent="0.25">
      <c r="A66" s="84"/>
      <c r="B66" s="84"/>
      <c r="C66" s="84"/>
      <c r="D66" s="84"/>
      <c r="K66" s="87"/>
    </row>
    <row r="67" spans="1:11" ht="15" x14ac:dyDescent="0.25">
      <c r="A67" s="84"/>
      <c r="B67" s="84"/>
      <c r="C67" s="84"/>
      <c r="D67" s="84"/>
      <c r="K67" s="87"/>
    </row>
    <row r="68" spans="1:11" ht="15" x14ac:dyDescent="0.25">
      <c r="A68" s="84"/>
      <c r="B68" s="84"/>
      <c r="C68" s="84"/>
      <c r="D68" s="84"/>
      <c r="K68" s="87"/>
    </row>
    <row r="69" spans="1:11" ht="15" x14ac:dyDescent="0.25">
      <c r="A69" s="84"/>
      <c r="B69" s="84"/>
      <c r="C69" s="84"/>
      <c r="D69" s="84"/>
      <c r="K69" s="87"/>
    </row>
    <row r="70" spans="1:11" ht="15" x14ac:dyDescent="0.25">
      <c r="A70" s="84"/>
      <c r="B70" s="84"/>
      <c r="C70" s="84"/>
      <c r="D70" s="84"/>
      <c r="K70" s="87"/>
    </row>
    <row r="71" spans="1:11" ht="15" x14ac:dyDescent="0.25">
      <c r="A71" s="84"/>
      <c r="B71" s="84"/>
      <c r="C71" s="84"/>
      <c r="D71" s="84"/>
      <c r="K71" s="87"/>
    </row>
    <row r="72" spans="1:11" ht="15" x14ac:dyDescent="0.25">
      <c r="A72" s="84"/>
      <c r="B72" s="84"/>
      <c r="C72" s="84"/>
      <c r="D72" s="84"/>
      <c r="K72" s="87"/>
    </row>
    <row r="73" spans="1:11" ht="15" x14ac:dyDescent="0.25">
      <c r="A73" s="84"/>
      <c r="B73" s="84"/>
      <c r="C73" s="84"/>
      <c r="D73" s="84"/>
      <c r="K73" s="87"/>
    </row>
    <row r="74" spans="1:11" ht="15" x14ac:dyDescent="0.25">
      <c r="A74" s="84"/>
      <c r="B74" s="84"/>
      <c r="C74" s="84"/>
      <c r="D74" s="84"/>
      <c r="K74" s="87"/>
    </row>
    <row r="75" spans="1:11" ht="15" x14ac:dyDescent="0.25">
      <c r="A75" s="84"/>
      <c r="B75" s="84"/>
      <c r="C75" s="84"/>
      <c r="D75" s="84"/>
      <c r="K75" s="87"/>
    </row>
    <row r="76" spans="1:11" ht="15" x14ac:dyDescent="0.25">
      <c r="A76" s="84"/>
      <c r="B76" s="84"/>
      <c r="C76" s="84"/>
      <c r="D76" s="84"/>
      <c r="K76" s="87"/>
    </row>
    <row r="77" spans="1:11" ht="15" x14ac:dyDescent="0.25">
      <c r="A77" s="84"/>
      <c r="B77" s="84"/>
      <c r="C77" s="84"/>
      <c r="D77" s="84"/>
      <c r="K77" s="87"/>
    </row>
    <row r="78" spans="1:11" ht="15" x14ac:dyDescent="0.25">
      <c r="A78" s="84"/>
      <c r="B78" s="84"/>
      <c r="C78" s="84"/>
      <c r="D78" s="84"/>
      <c r="K78" s="87"/>
    </row>
    <row r="79" spans="1:11" ht="15" x14ac:dyDescent="0.25">
      <c r="A79" s="84"/>
      <c r="B79" s="84"/>
      <c r="C79" s="84"/>
      <c r="D79" s="84"/>
      <c r="K79" s="87"/>
    </row>
    <row r="80" spans="1:11" ht="15" x14ac:dyDescent="0.25">
      <c r="A80" s="84"/>
      <c r="B80" s="84"/>
      <c r="C80" s="84"/>
      <c r="D80" s="84"/>
      <c r="K80" s="87"/>
    </row>
    <row r="81" spans="1:11" ht="15" x14ac:dyDescent="0.25">
      <c r="A81" s="84"/>
      <c r="B81" s="84"/>
      <c r="C81" s="84"/>
      <c r="D81" s="84"/>
      <c r="K81" s="87"/>
    </row>
    <row r="82" spans="1:11" ht="15" x14ac:dyDescent="0.25">
      <c r="A82" s="84"/>
      <c r="B82" s="84"/>
      <c r="C82" s="84"/>
      <c r="D82" s="84"/>
      <c r="K82" s="87"/>
    </row>
    <row r="83" spans="1:11" ht="15" x14ac:dyDescent="0.25">
      <c r="A83" s="84"/>
      <c r="B83" s="84"/>
      <c r="C83" s="84"/>
      <c r="D83" s="84"/>
      <c r="K83" s="87"/>
    </row>
    <row r="84" spans="1:11" ht="15" x14ac:dyDescent="0.25">
      <c r="A84" s="84"/>
      <c r="B84" s="84"/>
      <c r="C84" s="84"/>
      <c r="D84" s="84"/>
      <c r="K84" s="87"/>
    </row>
    <row r="85" spans="1:11" ht="15" x14ac:dyDescent="0.25">
      <c r="A85" s="84"/>
      <c r="B85" s="84"/>
      <c r="C85" s="84"/>
      <c r="D85" s="84"/>
      <c r="K85" s="87"/>
    </row>
    <row r="86" spans="1:11" ht="15" x14ac:dyDescent="0.25">
      <c r="A86" s="84"/>
      <c r="B86" s="84"/>
      <c r="C86" s="84"/>
      <c r="D86" s="84"/>
      <c r="K86" s="87"/>
    </row>
    <row r="87" spans="1:11" ht="15" x14ac:dyDescent="0.25">
      <c r="A87" s="84"/>
      <c r="B87" s="84"/>
      <c r="C87" s="84"/>
      <c r="D87" s="84"/>
      <c r="K87" s="87"/>
    </row>
    <row r="88" spans="1:11" ht="15" x14ac:dyDescent="0.25">
      <c r="A88" s="84"/>
      <c r="B88" s="84"/>
      <c r="C88" s="84"/>
      <c r="D88" s="84"/>
      <c r="K88" s="87"/>
    </row>
    <row r="89" spans="1:11" ht="15" x14ac:dyDescent="0.25">
      <c r="A89" s="84"/>
      <c r="B89" s="84"/>
      <c r="C89" s="84"/>
      <c r="D89" s="84"/>
      <c r="K89" s="87"/>
    </row>
    <row r="90" spans="1:11" ht="15" x14ac:dyDescent="0.25">
      <c r="A90" s="84"/>
      <c r="B90" s="84"/>
      <c r="C90" s="84"/>
      <c r="D90" s="84"/>
      <c r="K90" s="87"/>
    </row>
    <row r="91" spans="1:11" ht="15" x14ac:dyDescent="0.25">
      <c r="A91" s="84"/>
      <c r="B91" s="84"/>
      <c r="C91" s="84"/>
      <c r="D91" s="84"/>
      <c r="K91" s="87"/>
    </row>
    <row r="92" spans="1:11" ht="15" x14ac:dyDescent="0.25">
      <c r="A92" s="84"/>
      <c r="B92" s="84"/>
      <c r="C92" s="84"/>
      <c r="D92" s="84"/>
      <c r="K92" s="87"/>
    </row>
    <row r="93" spans="1:11" ht="15" x14ac:dyDescent="0.25">
      <c r="A93" s="84"/>
      <c r="B93" s="84"/>
      <c r="C93" s="84"/>
      <c r="D93" s="84"/>
      <c r="K93" s="87"/>
    </row>
    <row r="94" spans="1:11" ht="15" x14ac:dyDescent="0.25">
      <c r="A94" s="84"/>
      <c r="B94" s="84"/>
      <c r="C94" s="84"/>
      <c r="D94" s="84"/>
      <c r="K94" s="87"/>
    </row>
    <row r="95" spans="1:11" ht="15" x14ac:dyDescent="0.25">
      <c r="A95" s="84"/>
      <c r="B95" s="84"/>
      <c r="C95" s="84"/>
      <c r="D95" s="84"/>
      <c r="K95" s="87"/>
    </row>
    <row r="96" spans="1:11" ht="15" x14ac:dyDescent="0.25">
      <c r="A96" s="84"/>
      <c r="B96" s="84"/>
      <c r="C96" s="84"/>
      <c r="D96" s="84"/>
      <c r="K96" s="87"/>
    </row>
    <row r="97" spans="1:11" ht="15" x14ac:dyDescent="0.25">
      <c r="A97" s="84"/>
      <c r="B97" s="84"/>
      <c r="C97" s="84"/>
      <c r="D97" s="84"/>
      <c r="K97" s="87"/>
    </row>
    <row r="98" spans="1:11" ht="15" x14ac:dyDescent="0.25">
      <c r="A98" s="84"/>
      <c r="B98" s="84"/>
      <c r="C98" s="84"/>
      <c r="D98" s="84"/>
      <c r="K98" s="87"/>
    </row>
    <row r="99" spans="1:11" ht="15" x14ac:dyDescent="0.25">
      <c r="A99" s="84"/>
      <c r="B99" s="84"/>
      <c r="C99" s="84"/>
      <c r="D99" s="84"/>
      <c r="K99" s="87"/>
    </row>
    <row r="100" spans="1:11" ht="15" x14ac:dyDescent="0.25">
      <c r="A100" s="84"/>
      <c r="B100" s="84"/>
      <c r="C100" s="84"/>
      <c r="D100" s="84"/>
      <c r="K100" s="87"/>
    </row>
    <row r="101" spans="1:11" ht="15" x14ac:dyDescent="0.25">
      <c r="A101" s="84"/>
      <c r="B101" s="84"/>
      <c r="C101" s="84"/>
      <c r="D101" s="84"/>
      <c r="K101" s="87"/>
    </row>
    <row r="102" spans="1:11" ht="15" x14ac:dyDescent="0.25">
      <c r="A102" s="84"/>
      <c r="B102" s="84"/>
      <c r="C102" s="84"/>
      <c r="D102" s="84"/>
      <c r="K102" s="87"/>
    </row>
    <row r="103" spans="1:11" ht="15" x14ac:dyDescent="0.25">
      <c r="A103" s="84"/>
      <c r="B103" s="84"/>
      <c r="C103" s="84"/>
      <c r="D103" s="84"/>
      <c r="K103" s="87"/>
    </row>
    <row r="104" spans="1:11" ht="15" x14ac:dyDescent="0.25">
      <c r="A104" s="84"/>
      <c r="B104" s="84"/>
      <c r="C104" s="84"/>
      <c r="D104" s="84"/>
      <c r="K104" s="87"/>
    </row>
    <row r="105" spans="1:11" ht="15" x14ac:dyDescent="0.25">
      <c r="A105" s="84"/>
      <c r="B105" s="84"/>
      <c r="C105" s="84"/>
      <c r="D105" s="84"/>
      <c r="K105" s="87"/>
    </row>
    <row r="106" spans="1:11" ht="15" x14ac:dyDescent="0.25">
      <c r="A106" s="84"/>
      <c r="B106" s="84"/>
      <c r="C106" s="84"/>
      <c r="D106" s="84"/>
      <c r="K106" s="87"/>
    </row>
    <row r="107" spans="1:11" ht="15" x14ac:dyDescent="0.25">
      <c r="A107" s="84"/>
      <c r="B107" s="84"/>
      <c r="C107" s="84"/>
      <c r="D107" s="84"/>
      <c r="K107" s="87"/>
    </row>
    <row r="108" spans="1:11" x14ac:dyDescent="0.25">
      <c r="A108" s="84"/>
      <c r="B108" s="84"/>
      <c r="C108" s="84"/>
      <c r="D108" s="84"/>
    </row>
    <row r="109" spans="1:11" x14ac:dyDescent="0.25">
      <c r="A109" s="84"/>
      <c r="B109" s="84"/>
      <c r="C109" s="84"/>
      <c r="D109" s="84"/>
    </row>
    <row r="110" spans="1:11" x14ac:dyDescent="0.25">
      <c r="A110" s="84"/>
      <c r="B110" s="84"/>
      <c r="C110" s="84"/>
      <c r="D110" s="84"/>
    </row>
    <row r="111" spans="1:11" x14ac:dyDescent="0.25">
      <c r="A111" s="84"/>
      <c r="B111" s="84"/>
      <c r="C111" s="84"/>
      <c r="D111" s="84"/>
    </row>
    <row r="112" spans="1:11" x14ac:dyDescent="0.25">
      <c r="A112" s="84"/>
      <c r="B112" s="84"/>
      <c r="C112" s="84"/>
      <c r="D112" s="84"/>
    </row>
    <row r="113" spans="1:4" x14ac:dyDescent="0.25">
      <c r="A113" s="84"/>
      <c r="B113" s="84"/>
      <c r="C113" s="84"/>
      <c r="D113" s="84"/>
    </row>
    <row r="114" spans="1:4" x14ac:dyDescent="0.25">
      <c r="A114" s="84"/>
      <c r="B114" s="84"/>
      <c r="C114" s="84"/>
      <c r="D114" s="84"/>
    </row>
    <row r="115" spans="1:4" x14ac:dyDescent="0.25">
      <c r="A115" s="84"/>
      <c r="B115" s="84"/>
      <c r="C115" s="84"/>
      <c r="D115" s="84"/>
    </row>
    <row r="116" spans="1:4" x14ac:dyDescent="0.25">
      <c r="A116" s="84"/>
      <c r="B116" s="84"/>
      <c r="C116" s="84"/>
      <c r="D116" s="84"/>
    </row>
    <row r="117" spans="1:4" x14ac:dyDescent="0.25">
      <c r="A117" s="84"/>
      <c r="B117" s="84"/>
      <c r="C117" s="84"/>
      <c r="D117" s="84"/>
    </row>
    <row r="118" spans="1:4" x14ac:dyDescent="0.25">
      <c r="A118" s="84"/>
      <c r="B118" s="84"/>
      <c r="C118" s="84"/>
      <c r="D118" s="84"/>
    </row>
    <row r="119" spans="1:4" x14ac:dyDescent="0.25">
      <c r="A119" s="84"/>
      <c r="B119" s="84"/>
      <c r="C119" s="84"/>
      <c r="D119" s="84"/>
    </row>
    <row r="120" spans="1:4" x14ac:dyDescent="0.25">
      <c r="A120" s="84"/>
      <c r="B120" s="84"/>
      <c r="C120" s="84"/>
      <c r="D120" s="84"/>
    </row>
    <row r="121" spans="1:4" x14ac:dyDescent="0.25">
      <c r="A121" s="84"/>
      <c r="B121" s="84"/>
      <c r="C121" s="84"/>
      <c r="D121" s="84"/>
    </row>
    <row r="122" spans="1:4" x14ac:dyDescent="0.25">
      <c r="A122" s="84"/>
      <c r="B122" s="84"/>
      <c r="C122" s="84"/>
      <c r="D122" s="84"/>
    </row>
    <row r="123" spans="1:4" x14ac:dyDescent="0.25">
      <c r="A123" s="84"/>
      <c r="B123" s="84"/>
      <c r="C123" s="84"/>
      <c r="D123" s="84"/>
    </row>
    <row r="124" spans="1:4" x14ac:dyDescent="0.25">
      <c r="A124" s="84"/>
      <c r="B124" s="84"/>
      <c r="C124" s="84"/>
      <c r="D124" s="84"/>
    </row>
    <row r="125" spans="1:4" x14ac:dyDescent="0.25">
      <c r="A125" s="84"/>
      <c r="B125" s="84"/>
      <c r="C125" s="84"/>
      <c r="D125" s="84"/>
    </row>
    <row r="126" spans="1:4" x14ac:dyDescent="0.25">
      <c r="A126" s="84"/>
      <c r="B126" s="84"/>
      <c r="C126" s="84"/>
      <c r="D126" s="84"/>
    </row>
    <row r="127" spans="1:4" x14ac:dyDescent="0.25">
      <c r="A127" s="84"/>
      <c r="B127" s="84"/>
      <c r="C127" s="84"/>
      <c r="D127" s="84"/>
    </row>
    <row r="128" spans="1:4" x14ac:dyDescent="0.25">
      <c r="A128" s="84"/>
      <c r="B128" s="84"/>
      <c r="C128" s="84"/>
      <c r="D128" s="84"/>
    </row>
    <row r="129" spans="1:4" x14ac:dyDescent="0.25">
      <c r="A129" s="84"/>
      <c r="B129" s="84"/>
      <c r="C129" s="84"/>
      <c r="D129" s="84"/>
    </row>
    <row r="130" spans="1:4" x14ac:dyDescent="0.25">
      <c r="A130" s="84"/>
      <c r="B130" s="84"/>
      <c r="C130" s="84"/>
      <c r="D130" s="84"/>
    </row>
    <row r="131" spans="1:4" x14ac:dyDescent="0.25">
      <c r="A131" s="84"/>
      <c r="B131" s="84"/>
      <c r="C131" s="84"/>
      <c r="D131" s="84"/>
    </row>
    <row r="132" spans="1:4" x14ac:dyDescent="0.25">
      <c r="A132" s="84"/>
      <c r="B132" s="84"/>
      <c r="C132" s="84"/>
      <c r="D132" s="84"/>
    </row>
    <row r="133" spans="1:4" x14ac:dyDescent="0.25">
      <c r="A133" s="84"/>
      <c r="B133" s="84"/>
      <c r="C133" s="84"/>
      <c r="D133" s="84"/>
    </row>
    <row r="134" spans="1:4" x14ac:dyDescent="0.25">
      <c r="A134" s="84"/>
      <c r="B134" s="84"/>
      <c r="C134" s="84"/>
      <c r="D134" s="84"/>
    </row>
    <row r="135" spans="1:4" x14ac:dyDescent="0.25">
      <c r="A135" s="84"/>
      <c r="B135" s="84"/>
      <c r="C135" s="84"/>
      <c r="D135" s="84"/>
    </row>
    <row r="136" spans="1:4" x14ac:dyDescent="0.25">
      <c r="A136" s="84"/>
      <c r="B136" s="84"/>
      <c r="C136" s="84"/>
      <c r="D136" s="84"/>
    </row>
    <row r="137" spans="1:4" x14ac:dyDescent="0.25">
      <c r="A137" s="84"/>
      <c r="B137" s="84"/>
      <c r="C137" s="84"/>
      <c r="D137" s="84"/>
    </row>
    <row r="138" spans="1:4" x14ac:dyDescent="0.25">
      <c r="A138" s="84"/>
      <c r="B138" s="84"/>
      <c r="C138" s="84"/>
      <c r="D138" s="84"/>
    </row>
    <row r="139" spans="1:4" x14ac:dyDescent="0.25">
      <c r="A139" s="84"/>
      <c r="B139" s="84"/>
      <c r="C139" s="84"/>
      <c r="D139" s="84"/>
    </row>
    <row r="140" spans="1:4" x14ac:dyDescent="0.25">
      <c r="A140" s="84"/>
      <c r="B140" s="84"/>
      <c r="C140" s="84"/>
      <c r="D140" s="84"/>
    </row>
    <row r="141" spans="1:4" x14ac:dyDescent="0.25">
      <c r="A141" s="84"/>
      <c r="B141" s="84"/>
      <c r="C141" s="84"/>
      <c r="D141" s="84"/>
    </row>
    <row r="142" spans="1:4" x14ac:dyDescent="0.25">
      <c r="A142" s="84"/>
      <c r="B142" s="84"/>
      <c r="C142" s="84"/>
      <c r="D142" s="84"/>
    </row>
    <row r="143" spans="1:4" x14ac:dyDescent="0.25">
      <c r="A143" s="84"/>
      <c r="B143" s="84"/>
      <c r="C143" s="84"/>
      <c r="D143" s="84"/>
    </row>
    <row r="144" spans="1:4" x14ac:dyDescent="0.25">
      <c r="A144" s="84"/>
      <c r="B144" s="84"/>
      <c r="C144" s="84"/>
      <c r="D144" s="84"/>
    </row>
    <row r="145" spans="1:4" x14ac:dyDescent="0.25">
      <c r="A145" s="84"/>
      <c r="B145" s="84"/>
      <c r="C145" s="84"/>
      <c r="D145" s="84"/>
    </row>
    <row r="146" spans="1:4" x14ac:dyDescent="0.25">
      <c r="A146" s="84"/>
      <c r="B146" s="84"/>
      <c r="C146" s="84"/>
      <c r="D146" s="84"/>
    </row>
    <row r="147" spans="1:4" x14ac:dyDescent="0.25">
      <c r="A147" s="84"/>
      <c r="B147" s="84"/>
      <c r="C147" s="84"/>
      <c r="D147" s="84"/>
    </row>
    <row r="148" spans="1:4" x14ac:dyDescent="0.25">
      <c r="A148" s="84"/>
      <c r="B148" s="84"/>
      <c r="C148" s="84"/>
      <c r="D148" s="84"/>
    </row>
    <row r="149" spans="1:4" x14ac:dyDescent="0.25">
      <c r="A149" s="84"/>
      <c r="B149" s="84"/>
      <c r="C149" s="84"/>
      <c r="D149" s="84"/>
    </row>
    <row r="150" spans="1:4" x14ac:dyDescent="0.25">
      <c r="A150" s="84"/>
      <c r="B150" s="84"/>
      <c r="C150" s="84"/>
      <c r="D150" s="84"/>
    </row>
    <row r="151" spans="1:4" x14ac:dyDescent="0.25">
      <c r="A151" s="84"/>
      <c r="B151" s="84"/>
      <c r="C151" s="84"/>
      <c r="D151" s="84"/>
    </row>
    <row r="152" spans="1:4" x14ac:dyDescent="0.25">
      <c r="A152" s="84"/>
      <c r="B152" s="84"/>
      <c r="C152" s="84"/>
      <c r="D152" s="84"/>
    </row>
    <row r="153" spans="1:4" x14ac:dyDescent="0.25">
      <c r="A153" s="84"/>
      <c r="B153" s="84"/>
      <c r="C153" s="84"/>
      <c r="D153" s="84"/>
    </row>
    <row r="154" spans="1:4" x14ac:dyDescent="0.25">
      <c r="A154" s="84"/>
      <c r="B154" s="84"/>
      <c r="C154" s="84"/>
      <c r="D154" s="84"/>
    </row>
    <row r="155" spans="1:4" x14ac:dyDescent="0.25">
      <c r="A155" s="84"/>
      <c r="B155" s="84"/>
      <c r="C155" s="84"/>
      <c r="D155" s="84"/>
    </row>
    <row r="156" spans="1:4" x14ac:dyDescent="0.25">
      <c r="A156" s="84"/>
      <c r="B156" s="84"/>
      <c r="C156" s="84"/>
      <c r="D156" s="84"/>
    </row>
    <row r="157" spans="1:4" x14ac:dyDescent="0.25">
      <c r="A157" s="84"/>
      <c r="B157" s="84"/>
      <c r="C157" s="84"/>
      <c r="D157" s="84"/>
    </row>
    <row r="158" spans="1:4" x14ac:dyDescent="0.25">
      <c r="A158" s="84"/>
      <c r="B158" s="84"/>
      <c r="C158" s="84"/>
      <c r="D158" s="84"/>
    </row>
    <row r="159" spans="1:4" x14ac:dyDescent="0.25">
      <c r="A159" s="84"/>
      <c r="B159" s="84"/>
      <c r="C159" s="84"/>
      <c r="D159" s="84"/>
    </row>
    <row r="160" spans="1:4" x14ac:dyDescent="0.25">
      <c r="A160" s="84"/>
      <c r="B160" s="84"/>
      <c r="C160" s="84"/>
      <c r="D160" s="84"/>
    </row>
    <row r="161" spans="1:4" x14ac:dyDescent="0.25">
      <c r="A161" s="84"/>
      <c r="B161" s="84"/>
      <c r="C161" s="84"/>
      <c r="D161" s="84"/>
    </row>
    <row r="162" spans="1:4" x14ac:dyDescent="0.25">
      <c r="A162" s="84"/>
      <c r="B162" s="84"/>
      <c r="C162" s="84"/>
      <c r="D162" s="84"/>
    </row>
    <row r="163" spans="1:4" x14ac:dyDescent="0.25">
      <c r="A163" s="84"/>
      <c r="B163" s="84"/>
      <c r="C163" s="84"/>
      <c r="D163" s="84"/>
    </row>
    <row r="164" spans="1:4" x14ac:dyDescent="0.25">
      <c r="A164" s="84"/>
      <c r="B164" s="84"/>
      <c r="C164" s="84"/>
      <c r="D164" s="84"/>
    </row>
    <row r="165" spans="1:4" x14ac:dyDescent="0.25">
      <c r="A165" s="84"/>
      <c r="B165" s="84"/>
      <c r="C165" s="84"/>
      <c r="D165" s="84"/>
    </row>
    <row r="166" spans="1:4" x14ac:dyDescent="0.25">
      <c r="A166" s="84"/>
      <c r="B166" s="84"/>
      <c r="C166" s="84"/>
      <c r="D166" s="84"/>
    </row>
    <row r="167" spans="1:4" x14ac:dyDescent="0.25">
      <c r="A167" s="84"/>
      <c r="B167" s="84"/>
      <c r="C167" s="84"/>
      <c r="D167" s="84"/>
    </row>
    <row r="168" spans="1:4" x14ac:dyDescent="0.25">
      <c r="A168" s="84"/>
      <c r="B168" s="84"/>
      <c r="C168" s="84"/>
      <c r="D168" s="84"/>
    </row>
    <row r="169" spans="1:4" x14ac:dyDescent="0.25">
      <c r="A169" s="84"/>
      <c r="B169" s="84"/>
      <c r="C169" s="84"/>
      <c r="D169" s="84"/>
    </row>
    <row r="170" spans="1:4" x14ac:dyDescent="0.25">
      <c r="A170" s="84"/>
      <c r="B170" s="84"/>
      <c r="C170" s="84"/>
      <c r="D170" s="84"/>
    </row>
    <row r="171" spans="1:4" x14ac:dyDescent="0.25">
      <c r="A171" s="84"/>
      <c r="B171" s="84"/>
      <c r="C171" s="84"/>
      <c r="D171" s="84"/>
    </row>
    <row r="172" spans="1:4" x14ac:dyDescent="0.25">
      <c r="A172" s="84"/>
      <c r="B172" s="84"/>
      <c r="C172" s="84"/>
      <c r="D172" s="84"/>
    </row>
    <row r="173" spans="1:4" x14ac:dyDescent="0.25">
      <c r="A173" s="84"/>
      <c r="B173" s="84"/>
      <c r="C173" s="84"/>
      <c r="D173" s="84"/>
    </row>
    <row r="174" spans="1:4" x14ac:dyDescent="0.25">
      <c r="A174" s="84"/>
      <c r="B174" s="84"/>
      <c r="C174" s="84"/>
      <c r="D174" s="84"/>
    </row>
    <row r="175" spans="1:4" x14ac:dyDescent="0.25">
      <c r="A175" s="84"/>
      <c r="B175" s="84"/>
      <c r="C175" s="84"/>
      <c r="D175" s="84"/>
    </row>
    <row r="176" spans="1:4" x14ac:dyDescent="0.25">
      <c r="A176" s="84"/>
      <c r="B176" s="84"/>
      <c r="C176" s="84"/>
      <c r="D176" s="84"/>
    </row>
    <row r="177" spans="1:4" x14ac:dyDescent="0.25">
      <c r="A177" s="84"/>
      <c r="B177" s="84"/>
      <c r="C177" s="84"/>
      <c r="D177" s="84"/>
    </row>
  </sheetData>
  <mergeCells count="7">
    <mergeCell ref="A25:A26"/>
    <mergeCell ref="B25:B26"/>
    <mergeCell ref="A1:E2"/>
    <mergeCell ref="A3:E4"/>
    <mergeCell ref="A5:E5"/>
    <mergeCell ref="A6:A8"/>
    <mergeCell ref="B6:B8"/>
  </mergeCells>
  <printOptions horizontalCentered="1"/>
  <pageMargins left="0.5" right="0.5" top="0.75" bottom="0.75" header="0.5" footer="0.5"/>
  <pageSetup scale="74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5"/>
  </sheetPr>
  <dimension ref="A1:S4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172</v>
      </c>
      <c r="B6" s="256"/>
      <c r="C6" s="256"/>
      <c r="D6" s="257"/>
      <c r="E6" s="261" t="s">
        <v>3</v>
      </c>
      <c r="F6" s="262"/>
      <c r="G6" s="262"/>
      <c r="H6" s="265">
        <f>J35</f>
        <v>18345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3" t="s">
        <v>9</v>
      </c>
      <c r="F10" s="73" t="s">
        <v>10</v>
      </c>
      <c r="G10" s="275" t="s">
        <v>49</v>
      </c>
      <c r="H10" s="275" t="s">
        <v>14</v>
      </c>
      <c r="I10" s="73" t="s">
        <v>11</v>
      </c>
      <c r="J10" s="73" t="s">
        <v>12</v>
      </c>
    </row>
    <row r="11" spans="1:19" ht="15" customHeight="1" x14ac:dyDescent="0.25">
      <c r="A11" s="274"/>
      <c r="B11" s="275"/>
      <c r="C11" s="275"/>
      <c r="D11" s="275"/>
      <c r="E11" s="74" t="s">
        <v>13</v>
      </c>
      <c r="F11" s="74" t="s">
        <v>13</v>
      </c>
      <c r="G11" s="275" t="s">
        <v>14</v>
      </c>
      <c r="H11" s="275"/>
      <c r="I11" s="74" t="s">
        <v>15</v>
      </c>
      <c r="J11" s="74" t="s">
        <v>16</v>
      </c>
    </row>
    <row r="12" spans="1:19" ht="15" customHeight="1" x14ac:dyDescent="0.25">
      <c r="A12" s="56" t="s">
        <v>51</v>
      </c>
      <c r="B12" s="57">
        <f>SUM('A SIS - 1'!B12,'A SIS - 2'!B12,)</f>
        <v>2</v>
      </c>
      <c r="C12" s="57"/>
      <c r="D12" s="11"/>
      <c r="E12" s="57"/>
      <c r="F12" s="57">
        <f>SUM('A SIS - 1'!F12,'A SIS - 2'!F12,)</f>
        <v>300</v>
      </c>
      <c r="G12" s="57"/>
      <c r="H12" s="57"/>
      <c r="I12" s="57"/>
      <c r="J12" s="57">
        <f>SUM(D12:I12)</f>
        <v>300</v>
      </c>
      <c r="P12" s="12"/>
      <c r="S12" s="12"/>
    </row>
    <row r="13" spans="1:19" ht="15" customHeight="1" x14ac:dyDescent="0.25">
      <c r="A13" s="60" t="s">
        <v>52</v>
      </c>
      <c r="B13" s="57"/>
      <c r="C13" s="57">
        <f>SUM('A SIS - 1'!C13,'A SIS - 2'!C13,)</f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f>SUM('A SIS - 1'!C14,'A SIS - 2'!C14,)</f>
        <v>4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f>SUM('A SIS - 1'!C15,'A SIS - 2'!C15,)</f>
        <v>6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f>SUM('A SIS - 1'!B16,'A SIS - 2'!B16,)</f>
        <v>2</v>
      </c>
      <c r="C16" s="57"/>
      <c r="D16" s="16"/>
      <c r="E16" s="17"/>
      <c r="F16" s="17">
        <f>SUM('A SIS - 1'!F16,'A SIS - 2'!F16,)</f>
        <v>320</v>
      </c>
      <c r="G16" s="17"/>
      <c r="H16" s="17"/>
      <c r="I16" s="57"/>
      <c r="J16" s="57">
        <f t="shared" ref="J16:J32" si="0">SUM(D16:I16)</f>
        <v>320</v>
      </c>
      <c r="P16" s="14"/>
      <c r="S16" s="14"/>
    </row>
    <row r="17" spans="1:19" ht="15" customHeight="1" x14ac:dyDescent="0.25">
      <c r="A17" s="60" t="s">
        <v>52</v>
      </c>
      <c r="B17" s="57"/>
      <c r="C17" s="57">
        <f>SUM('A SIS - 1'!C17,'A SIS - 2'!C17,)</f>
        <v>6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f>SUM('A SIS - 1'!C18,'A SIS - 2'!C18,)</f>
        <v>6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89</v>
      </c>
      <c r="B19" s="57"/>
      <c r="C19" s="57"/>
      <c r="D19" s="57">
        <f>SUM('A SIS - 1'!D19,'A SIS - 2'!D22,)</f>
        <v>3350</v>
      </c>
      <c r="E19" s="57">
        <f>SUM('A SIS - 1'!E19,'A SIS - 2'!E22,)</f>
        <v>3505</v>
      </c>
      <c r="F19" s="18"/>
      <c r="G19" s="57"/>
      <c r="H19" s="57"/>
      <c r="I19" s="13"/>
      <c r="J19" s="57">
        <f t="shared" si="0"/>
        <v>6855</v>
      </c>
      <c r="P19" s="14"/>
      <c r="S19" s="14"/>
    </row>
    <row r="20" spans="1:19" ht="15" customHeight="1" x14ac:dyDescent="0.25">
      <c r="A20" s="56" t="s">
        <v>153</v>
      </c>
      <c r="B20" s="57"/>
      <c r="C20" s="57"/>
      <c r="D20" s="16"/>
      <c r="E20" s="57">
        <v>480</v>
      </c>
      <c r="F20" s="57"/>
      <c r="G20" s="57"/>
      <c r="H20" s="57"/>
      <c r="I20" s="13"/>
      <c r="J20" s="57">
        <f t="shared" si="0"/>
        <v>480</v>
      </c>
      <c r="P20" s="14"/>
      <c r="S20" s="14"/>
    </row>
    <row r="21" spans="1:19" ht="15" customHeight="1" x14ac:dyDescent="0.25">
      <c r="A21" s="56" t="s">
        <v>154</v>
      </c>
      <c r="B21" s="57"/>
      <c r="C21" s="57"/>
      <c r="D21" s="57"/>
      <c r="E21" s="57">
        <v>95</v>
      </c>
      <c r="F21" s="18"/>
      <c r="G21" s="57"/>
      <c r="H21" s="57"/>
      <c r="I21" s="13"/>
      <c r="J21" s="57">
        <f t="shared" si="0"/>
        <v>95</v>
      </c>
      <c r="P21" s="14"/>
      <c r="S21" s="14"/>
    </row>
    <row r="22" spans="1:19" ht="15" customHeight="1" x14ac:dyDescent="0.25">
      <c r="A22" s="56" t="s">
        <v>155</v>
      </c>
      <c r="B22" s="57">
        <v>2</v>
      </c>
      <c r="C22" s="57"/>
      <c r="D22" s="16"/>
      <c r="E22" s="57">
        <v>575</v>
      </c>
      <c r="F22" s="57"/>
      <c r="G22" s="57"/>
      <c r="H22" s="57"/>
      <c r="I22" s="13"/>
      <c r="J22" s="57">
        <f t="shared" si="0"/>
        <v>575</v>
      </c>
      <c r="P22" s="14"/>
      <c r="S22" s="14"/>
    </row>
    <row r="23" spans="1:19" ht="15" customHeight="1" x14ac:dyDescent="0.25">
      <c r="A23" s="56" t="s">
        <v>64</v>
      </c>
      <c r="B23" s="57"/>
      <c r="C23" s="57"/>
      <c r="D23" s="16">
        <f>'A SIS - 2'!D19</f>
        <v>510</v>
      </c>
      <c r="E23" s="57">
        <f>SUM('A SIS - 1'!E23,'A SIS - 2'!E19)</f>
        <v>865</v>
      </c>
      <c r="F23" s="57"/>
      <c r="G23" s="57"/>
      <c r="H23" s="57"/>
      <c r="I23" s="13"/>
      <c r="J23" s="57">
        <f t="shared" si="0"/>
        <v>1375</v>
      </c>
      <c r="P23" s="14"/>
      <c r="S23" s="14"/>
    </row>
    <row r="24" spans="1:19" ht="15" customHeight="1" x14ac:dyDescent="0.25">
      <c r="A24" s="56" t="s">
        <v>69</v>
      </c>
      <c r="B24" s="57"/>
      <c r="C24" s="57"/>
      <c r="D24" s="16"/>
      <c r="E24" s="57"/>
      <c r="F24" s="57"/>
      <c r="G24" s="57">
        <v>30</v>
      </c>
      <c r="H24" s="57"/>
      <c r="I24" s="13"/>
      <c r="J24" s="57">
        <f t="shared" si="0"/>
        <v>30</v>
      </c>
      <c r="P24" s="14"/>
      <c r="S24" s="14"/>
    </row>
    <row r="25" spans="1:19" ht="15" customHeight="1" x14ac:dyDescent="0.25">
      <c r="A25" s="56" t="s">
        <v>166</v>
      </c>
      <c r="B25" s="57"/>
      <c r="C25" s="57"/>
      <c r="D25" s="16"/>
      <c r="E25" s="57">
        <v>800</v>
      </c>
      <c r="F25" s="57"/>
      <c r="G25" s="57"/>
      <c r="H25" s="57"/>
      <c r="I25" s="13"/>
      <c r="J25" s="57">
        <f t="shared" si="0"/>
        <v>800</v>
      </c>
      <c r="P25" s="14"/>
      <c r="S25" s="14"/>
    </row>
    <row r="26" spans="1:19" ht="15" customHeight="1" x14ac:dyDescent="0.25">
      <c r="A26" s="56" t="s">
        <v>167</v>
      </c>
      <c r="B26" s="57"/>
      <c r="C26" s="57"/>
      <c r="D26" s="57">
        <v>265</v>
      </c>
      <c r="E26" s="57"/>
      <c r="F26" s="18"/>
      <c r="G26" s="57"/>
      <c r="H26" s="57"/>
      <c r="I26" s="13"/>
      <c r="J26" s="57">
        <f t="shared" si="0"/>
        <v>265</v>
      </c>
      <c r="P26" s="14"/>
      <c r="S26" s="14"/>
    </row>
    <row r="27" spans="1:19" ht="15" customHeight="1" x14ac:dyDescent="0.25">
      <c r="A27" s="56" t="s">
        <v>168</v>
      </c>
      <c r="B27" s="57">
        <v>2</v>
      </c>
      <c r="C27" s="57"/>
      <c r="D27" s="16"/>
      <c r="E27" s="57">
        <v>385</v>
      </c>
      <c r="F27" s="57"/>
      <c r="G27" s="57"/>
      <c r="H27" s="57"/>
      <c r="I27" s="13"/>
      <c r="J27" s="57">
        <f t="shared" si="0"/>
        <v>385</v>
      </c>
      <c r="P27" s="14"/>
      <c r="S27" s="14"/>
    </row>
    <row r="28" spans="1:19" ht="15" customHeight="1" x14ac:dyDescent="0.25">
      <c r="A28" s="56" t="s">
        <v>156</v>
      </c>
      <c r="B28" s="57"/>
      <c r="C28" s="57"/>
      <c r="D28" s="16"/>
      <c r="E28" s="57">
        <v>320</v>
      </c>
      <c r="F28" s="57"/>
      <c r="G28" s="57"/>
      <c r="H28" s="57"/>
      <c r="I28" s="13"/>
      <c r="J28" s="57">
        <f t="shared" si="0"/>
        <v>320</v>
      </c>
      <c r="P28" s="14"/>
      <c r="S28" s="14"/>
    </row>
    <row r="29" spans="1:19" ht="15" customHeight="1" x14ac:dyDescent="0.25">
      <c r="A29" s="56" t="s">
        <v>59</v>
      </c>
      <c r="B29" s="57">
        <v>2</v>
      </c>
      <c r="C29" s="57"/>
      <c r="D29" s="16"/>
      <c r="E29" s="57"/>
      <c r="F29" s="57"/>
      <c r="G29" s="57">
        <v>520</v>
      </c>
      <c r="H29" s="57"/>
      <c r="I29" s="13"/>
      <c r="J29" s="57">
        <f t="shared" si="0"/>
        <v>520</v>
      </c>
      <c r="P29" s="14"/>
      <c r="S29" s="14"/>
    </row>
    <row r="30" spans="1:19" ht="13.2" customHeight="1" x14ac:dyDescent="0.25">
      <c r="A30" s="60" t="s">
        <v>45</v>
      </c>
      <c r="B30" s="57"/>
      <c r="C30" s="57">
        <v>4</v>
      </c>
      <c r="D30" s="16"/>
      <c r="E30" s="57"/>
      <c r="F30" s="57"/>
      <c r="G30" s="57"/>
      <c r="H30" s="57"/>
      <c r="I30" s="13"/>
      <c r="J30" s="57"/>
      <c r="K30" s="19"/>
      <c r="L30" s="19"/>
    </row>
    <row r="31" spans="1:19" ht="13.8" customHeight="1" x14ac:dyDescent="0.25">
      <c r="A31" s="56" t="s">
        <v>58</v>
      </c>
      <c r="B31" s="57"/>
      <c r="C31" s="57"/>
      <c r="D31" s="16"/>
      <c r="E31" s="57">
        <f>SUM('A SIS - 1'!E28,'A SIS - 2'!E24,)</f>
        <v>5700</v>
      </c>
      <c r="F31" s="57"/>
      <c r="G31" s="57"/>
      <c r="H31" s="57"/>
      <c r="I31" s="13"/>
      <c r="J31" s="57">
        <f t="shared" si="0"/>
        <v>5700</v>
      </c>
      <c r="K31" s="19"/>
      <c r="L31" s="19"/>
      <c r="O31" s="19"/>
    </row>
    <row r="32" spans="1:19" ht="14.4" thickBot="1" x14ac:dyDescent="0.3">
      <c r="A32" s="56" t="s">
        <v>158</v>
      </c>
      <c r="B32" s="57"/>
      <c r="C32" s="57"/>
      <c r="D32" s="57"/>
      <c r="E32" s="57"/>
      <c r="F32" s="18"/>
      <c r="G32" s="57"/>
      <c r="H32" s="57">
        <v>325</v>
      </c>
      <c r="I32" s="13"/>
      <c r="J32" s="57">
        <f t="shared" si="0"/>
        <v>325</v>
      </c>
      <c r="K32" s="19"/>
      <c r="M32" s="19"/>
    </row>
    <row r="33" spans="1:14" x14ac:dyDescent="0.25">
      <c r="A33" s="288" t="s">
        <v>17</v>
      </c>
      <c r="B33" s="289"/>
      <c r="C33" s="290"/>
      <c r="D33" s="276">
        <f>SUM(D12:D32)</f>
        <v>4125</v>
      </c>
      <c r="E33" s="276">
        <f>SUM(E12:E32)</f>
        <v>12725</v>
      </c>
      <c r="F33" s="276">
        <f>SUM(F12:F32)</f>
        <v>620</v>
      </c>
      <c r="G33" s="276">
        <f>SUM(G12:G32)</f>
        <v>550</v>
      </c>
      <c r="H33" s="276">
        <f>SUM(H12:H32)</f>
        <v>325</v>
      </c>
      <c r="I33" s="276"/>
      <c r="J33" s="278">
        <f>SUM(D33:I34)</f>
        <v>18345</v>
      </c>
    </row>
    <row r="34" spans="1:14" ht="13.8" thickBot="1" x14ac:dyDescent="0.3">
      <c r="A34" s="291"/>
      <c r="B34" s="292"/>
      <c r="C34" s="293"/>
      <c r="D34" s="277"/>
      <c r="E34" s="277"/>
      <c r="F34" s="277"/>
      <c r="G34" s="277"/>
      <c r="H34" s="277"/>
      <c r="I34" s="277"/>
      <c r="J34" s="279"/>
    </row>
    <row r="35" spans="1:14" x14ac:dyDescent="0.25">
      <c r="A35" s="280" t="s">
        <v>18</v>
      </c>
      <c r="B35" s="280"/>
      <c r="C35" s="280"/>
      <c r="D35" s="280"/>
      <c r="E35" s="280"/>
      <c r="F35" s="280"/>
      <c r="G35" s="280"/>
      <c r="H35" s="280"/>
      <c r="I35" s="281"/>
      <c r="J35" s="282">
        <f>SUM(J12:J32)</f>
        <v>18345</v>
      </c>
      <c r="M35" s="19"/>
    </row>
    <row r="36" spans="1:14" ht="13.8" thickBot="1" x14ac:dyDescent="0.3">
      <c r="A36" s="280"/>
      <c r="B36" s="280"/>
      <c r="C36" s="280"/>
      <c r="D36" s="280"/>
      <c r="E36" s="280"/>
      <c r="F36" s="280"/>
      <c r="G36" s="280"/>
      <c r="H36" s="280"/>
      <c r="I36" s="281"/>
      <c r="J36" s="283"/>
    </row>
    <row r="37" spans="1:14" ht="13.8" thickTop="1" x14ac:dyDescent="0.25">
      <c r="A37" s="284" t="s">
        <v>70</v>
      </c>
      <c r="B37" s="284"/>
      <c r="C37" s="284"/>
      <c r="D37" s="284"/>
      <c r="E37" s="284"/>
      <c r="F37" s="284"/>
      <c r="G37" s="284"/>
      <c r="H37" s="284"/>
      <c r="I37" s="285"/>
      <c r="J37" s="286">
        <f>SUM('A SIS - 1'!J34:J35,'A SIS - 2'!J29:J30,)</f>
        <v>21800</v>
      </c>
      <c r="N37" s="19"/>
    </row>
    <row r="38" spans="1:14" ht="13.8" thickBot="1" x14ac:dyDescent="0.3">
      <c r="A38" s="284"/>
      <c r="B38" s="284"/>
      <c r="C38" s="284"/>
      <c r="D38" s="284"/>
      <c r="E38" s="284"/>
      <c r="F38" s="284"/>
      <c r="G38" s="284"/>
      <c r="H38" s="284"/>
      <c r="I38" s="285"/>
      <c r="J38" s="287"/>
    </row>
    <row r="39" spans="1:14" ht="13.8" thickTop="1" x14ac:dyDescent="0.25">
      <c r="A39" s="269" t="s">
        <v>19</v>
      </c>
      <c r="B39" s="269"/>
      <c r="C39" s="269"/>
      <c r="D39" s="20"/>
      <c r="E39" s="21"/>
      <c r="F39" s="22"/>
      <c r="G39" s="22"/>
      <c r="H39" s="22"/>
      <c r="L39" s="19"/>
    </row>
    <row r="40" spans="1:14" x14ac:dyDescent="0.25">
      <c r="A40" s="270" t="s">
        <v>161</v>
      </c>
      <c r="B40" s="270"/>
      <c r="C40" s="270"/>
      <c r="D40" s="23"/>
      <c r="E40" s="270" t="s">
        <v>46</v>
      </c>
      <c r="F40" s="270"/>
      <c r="G40" s="270"/>
      <c r="H40" s="23"/>
    </row>
    <row r="41" spans="1:14" x14ac:dyDescent="0.25">
      <c r="A41" s="270" t="s">
        <v>162</v>
      </c>
      <c r="B41" s="270"/>
      <c r="C41" s="270"/>
      <c r="D41" s="23"/>
      <c r="E41" s="270" t="s">
        <v>159</v>
      </c>
      <c r="F41" s="270"/>
      <c r="G41" s="270"/>
      <c r="H41" s="23"/>
      <c r="L41" s="19"/>
    </row>
    <row r="42" spans="1:14" x14ac:dyDescent="0.25">
      <c r="A42" s="270" t="s">
        <v>173</v>
      </c>
      <c r="B42" s="270"/>
      <c r="C42" s="270"/>
      <c r="D42" s="23"/>
      <c r="E42" s="270" t="s">
        <v>66</v>
      </c>
      <c r="F42" s="270"/>
      <c r="G42" s="270"/>
      <c r="H42" s="23"/>
    </row>
    <row r="43" spans="1:14" x14ac:dyDescent="0.25">
      <c r="A43" s="270" t="s">
        <v>169</v>
      </c>
      <c r="B43" s="270"/>
      <c r="C43" s="270"/>
      <c r="D43" s="23"/>
      <c r="E43" s="270" t="s">
        <v>160</v>
      </c>
      <c r="F43" s="270"/>
      <c r="G43" s="270"/>
      <c r="H43" s="23"/>
    </row>
    <row r="44" spans="1:14" x14ac:dyDescent="0.25">
      <c r="A44" s="270" t="s">
        <v>170</v>
      </c>
      <c r="B44" s="270"/>
      <c r="C44" s="270"/>
      <c r="D44" s="23"/>
      <c r="E44" s="270"/>
      <c r="F44" s="270"/>
      <c r="G44" s="270"/>
      <c r="H44" s="23"/>
    </row>
    <row r="45" spans="1:14" x14ac:dyDescent="0.25">
      <c r="A45" s="270" t="s">
        <v>171</v>
      </c>
      <c r="B45" s="270"/>
      <c r="C45" s="270"/>
      <c r="D45" s="23"/>
      <c r="E45" s="24"/>
      <c r="F45" s="24"/>
      <c r="G45" s="24"/>
      <c r="H45" s="25">
        <f>SUM('A SIS - 1'!H42,'A SIS - 2'!H37,)</f>
        <v>3455</v>
      </c>
    </row>
  </sheetData>
  <mergeCells count="39">
    <mergeCell ref="A1:J2"/>
    <mergeCell ref="A3:J4"/>
    <mergeCell ref="A6:D7"/>
    <mergeCell ref="E6:G7"/>
    <mergeCell ref="H6:H7"/>
    <mergeCell ref="I6:J6"/>
    <mergeCell ref="I7:J7"/>
    <mergeCell ref="A5:J5"/>
    <mergeCell ref="A39:C39"/>
    <mergeCell ref="A40:C40"/>
    <mergeCell ref="A8:J9"/>
    <mergeCell ref="A10:A11"/>
    <mergeCell ref="B10:B11"/>
    <mergeCell ref="C10:C11"/>
    <mergeCell ref="D10:D11"/>
    <mergeCell ref="G10:G11"/>
    <mergeCell ref="H10:H11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44:C44"/>
    <mergeCell ref="E44:G44"/>
    <mergeCell ref="A45:C45"/>
    <mergeCell ref="E40:G40"/>
    <mergeCell ref="A41:C41"/>
    <mergeCell ref="E41:G41"/>
    <mergeCell ref="A43:C43"/>
    <mergeCell ref="E43:G43"/>
    <mergeCell ref="A42:C42"/>
    <mergeCell ref="E42:G42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5" tint="0.39997558519241921"/>
  </sheetPr>
  <dimension ref="A1:S33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376</v>
      </c>
      <c r="B6" s="256"/>
      <c r="C6" s="256"/>
      <c r="D6" s="257"/>
      <c r="E6" s="261" t="s">
        <v>3</v>
      </c>
      <c r="F6" s="262"/>
      <c r="G6" s="262"/>
      <c r="H6" s="265">
        <f>J18</f>
        <v>2320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05" t="s">
        <v>9</v>
      </c>
      <c r="F10" s="105" t="s">
        <v>10</v>
      </c>
      <c r="G10" s="275" t="s">
        <v>86</v>
      </c>
      <c r="H10" s="275" t="s">
        <v>49</v>
      </c>
      <c r="I10" s="273" t="s">
        <v>184</v>
      </c>
      <c r="J10" s="105" t="s">
        <v>12</v>
      </c>
    </row>
    <row r="11" spans="1:19" ht="15" customHeight="1" x14ac:dyDescent="0.25">
      <c r="A11" s="274"/>
      <c r="B11" s="275"/>
      <c r="C11" s="275"/>
      <c r="D11" s="275"/>
      <c r="E11" s="106" t="s">
        <v>13</v>
      </c>
      <c r="F11" s="106" t="s">
        <v>13</v>
      </c>
      <c r="G11" s="275" t="s">
        <v>14</v>
      </c>
      <c r="H11" s="275"/>
      <c r="I11" s="274"/>
      <c r="J11" s="106" t="s">
        <v>16</v>
      </c>
    </row>
    <row r="12" spans="1:19" ht="15" customHeight="1" x14ac:dyDescent="0.25">
      <c r="A12" s="56" t="s">
        <v>101</v>
      </c>
      <c r="B12" s="57">
        <f>SUM('A bus 2'!B12,'A bus 3'!B12,)</f>
        <v>2</v>
      </c>
      <c r="C12" s="57"/>
      <c r="D12" s="11"/>
      <c r="E12" s="57"/>
      <c r="F12" s="57">
        <v>120</v>
      </c>
      <c r="G12" s="57"/>
      <c r="H12" s="57"/>
      <c r="I12" s="57"/>
      <c r="J12" s="57">
        <f>SUM(D12:I12)</f>
        <v>120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54</v>
      </c>
      <c r="B14" s="57"/>
      <c r="C14" s="57">
        <v>2</v>
      </c>
      <c r="D14" s="57"/>
      <c r="E14" s="57"/>
      <c r="F14" s="57"/>
      <c r="G14" s="57"/>
      <c r="H14" s="57"/>
      <c r="I14" s="57"/>
      <c r="J14" s="13"/>
      <c r="P14" s="14"/>
      <c r="S14" s="14"/>
    </row>
    <row r="15" spans="1:19" ht="15" customHeight="1" thickBot="1" x14ac:dyDescent="0.3">
      <c r="A15" s="56" t="s">
        <v>89</v>
      </c>
      <c r="B15" s="57"/>
      <c r="C15" s="57"/>
      <c r="D15" s="57">
        <v>1320</v>
      </c>
      <c r="E15" s="57">
        <v>880</v>
      </c>
      <c r="F15" s="57"/>
      <c r="G15" s="57"/>
      <c r="H15" s="57"/>
      <c r="I15" s="57"/>
      <c r="J15" s="57">
        <f>SUM(D15:I15)</f>
        <v>2200</v>
      </c>
      <c r="P15" s="14"/>
      <c r="S15" s="14"/>
    </row>
    <row r="16" spans="1:19" ht="13.2" customHeight="1" x14ac:dyDescent="0.25">
      <c r="A16" s="288" t="s">
        <v>17</v>
      </c>
      <c r="B16" s="289"/>
      <c r="C16" s="290"/>
      <c r="D16" s="276">
        <f>SUM(D12:D15)</f>
        <v>1320</v>
      </c>
      <c r="E16" s="276">
        <f>SUM(E12:E15)</f>
        <v>880</v>
      </c>
      <c r="F16" s="276">
        <f>SUM(F12:F15)</f>
        <v>120</v>
      </c>
      <c r="G16" s="276"/>
      <c r="H16" s="276"/>
      <c r="I16" s="276"/>
      <c r="J16" s="278">
        <f>SUM(D16:I17)</f>
        <v>2320</v>
      </c>
      <c r="K16" s="19"/>
      <c r="L16" s="19"/>
    </row>
    <row r="17" spans="1:15" ht="13.8" customHeight="1" thickBot="1" x14ac:dyDescent="0.3">
      <c r="A17" s="291"/>
      <c r="B17" s="292"/>
      <c r="C17" s="293"/>
      <c r="D17" s="277"/>
      <c r="E17" s="277"/>
      <c r="F17" s="277"/>
      <c r="G17" s="277"/>
      <c r="H17" s="277"/>
      <c r="I17" s="277"/>
      <c r="J17" s="279"/>
      <c r="K17" s="19"/>
      <c r="L17" s="19"/>
      <c r="O17" s="19"/>
    </row>
    <row r="18" spans="1:15" x14ac:dyDescent="0.25">
      <c r="A18" s="280" t="s">
        <v>18</v>
      </c>
      <c r="B18" s="280"/>
      <c r="C18" s="280"/>
      <c r="D18" s="280"/>
      <c r="E18" s="280"/>
      <c r="F18" s="280"/>
      <c r="G18" s="280"/>
      <c r="H18" s="280"/>
      <c r="I18" s="281"/>
      <c r="J18" s="282">
        <f>SUM(J12:J15)</f>
        <v>2320</v>
      </c>
      <c r="K18" s="19"/>
      <c r="M18" s="19"/>
    </row>
    <row r="19" spans="1:15" ht="13.8" thickBot="1" x14ac:dyDescent="0.3">
      <c r="A19" s="280"/>
      <c r="B19" s="280"/>
      <c r="C19" s="280"/>
      <c r="D19" s="280"/>
      <c r="E19" s="280"/>
      <c r="F19" s="280"/>
      <c r="G19" s="280"/>
      <c r="H19" s="280"/>
      <c r="I19" s="281"/>
      <c r="J19" s="283"/>
    </row>
    <row r="20" spans="1:15" ht="13.8" thickTop="1" x14ac:dyDescent="0.25">
      <c r="A20" s="284" t="s">
        <v>70</v>
      </c>
      <c r="B20" s="284"/>
      <c r="C20" s="284"/>
      <c r="D20" s="284"/>
      <c r="E20" s="284"/>
      <c r="F20" s="284"/>
      <c r="G20" s="284"/>
      <c r="H20" s="284"/>
      <c r="I20" s="285"/>
      <c r="J20" s="286">
        <v>2320</v>
      </c>
    </row>
    <row r="21" spans="1:15" ht="13.8" thickBot="1" x14ac:dyDescent="0.3">
      <c r="A21" s="284"/>
      <c r="B21" s="284"/>
      <c r="C21" s="284"/>
      <c r="D21" s="284"/>
      <c r="E21" s="284"/>
      <c r="F21" s="284"/>
      <c r="G21" s="284"/>
      <c r="H21" s="284"/>
      <c r="I21" s="285"/>
      <c r="J21" s="287"/>
      <c r="M21" s="19"/>
    </row>
    <row r="22" spans="1:15" ht="13.8" thickTop="1" x14ac:dyDescent="0.25">
      <c r="A22" s="269" t="s">
        <v>19</v>
      </c>
      <c r="B22" s="269"/>
      <c r="C22" s="269"/>
      <c r="D22" s="20"/>
      <c r="E22" s="21"/>
      <c r="F22" s="22"/>
      <c r="G22" s="22"/>
      <c r="H22" s="22"/>
    </row>
    <row r="23" spans="1:15" x14ac:dyDescent="0.25">
      <c r="A23" s="270"/>
      <c r="B23" s="270"/>
      <c r="C23" s="270"/>
      <c r="D23" s="23"/>
      <c r="E23" s="270"/>
      <c r="F23" s="270"/>
      <c r="G23" s="270"/>
      <c r="H23" s="23"/>
      <c r="L23" s="19"/>
      <c r="M23" s="19"/>
      <c r="N23" s="19"/>
    </row>
    <row r="24" spans="1:15" x14ac:dyDescent="0.25">
      <c r="A24" s="270"/>
      <c r="B24" s="270"/>
      <c r="C24" s="270"/>
      <c r="D24" s="23"/>
      <c r="E24" s="270"/>
      <c r="F24" s="270"/>
      <c r="G24" s="270"/>
      <c r="H24" s="23"/>
      <c r="J24" s="54"/>
    </row>
    <row r="25" spans="1:15" x14ac:dyDescent="0.25">
      <c r="A25" s="270"/>
      <c r="B25" s="270"/>
      <c r="C25" s="270"/>
      <c r="D25" s="23"/>
      <c r="E25" s="270"/>
      <c r="F25" s="270"/>
      <c r="G25" s="270"/>
      <c r="H25" s="23"/>
      <c r="L25" s="19"/>
    </row>
    <row r="26" spans="1:15" x14ac:dyDescent="0.25">
      <c r="A26" s="270"/>
      <c r="B26" s="270"/>
      <c r="C26" s="270"/>
      <c r="D26" s="23"/>
      <c r="E26" s="24"/>
      <c r="F26" s="24"/>
      <c r="G26" s="24"/>
      <c r="H26" s="25"/>
    </row>
    <row r="30" spans="1:15" x14ac:dyDescent="0.25">
      <c r="G30" s="19"/>
    </row>
    <row r="33" spans="6:6" x14ac:dyDescent="0.25">
      <c r="F33" s="19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16:I17"/>
    <mergeCell ref="J16:J17"/>
    <mergeCell ref="A18:I19"/>
    <mergeCell ref="J18:J19"/>
    <mergeCell ref="A20:I21"/>
    <mergeCell ref="J20:J21"/>
    <mergeCell ref="A16:C17"/>
    <mergeCell ref="D16:D17"/>
    <mergeCell ref="E16:E17"/>
    <mergeCell ref="F16:F17"/>
    <mergeCell ref="G16:G17"/>
    <mergeCell ref="H16:H17"/>
    <mergeCell ref="A26:C26"/>
    <mergeCell ref="A22:C22"/>
    <mergeCell ref="A23:C23"/>
    <mergeCell ref="E23:G23"/>
    <mergeCell ref="A24:C24"/>
    <mergeCell ref="E24:G24"/>
    <mergeCell ref="A25:C25"/>
    <mergeCell ref="E25:G2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5" tint="0.39997558519241921"/>
  </sheetPr>
  <dimension ref="A1:S4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94" t="s">
        <v>324</v>
      </c>
      <c r="B6" s="295"/>
      <c r="C6" s="295"/>
      <c r="D6" s="296"/>
      <c r="E6" s="261" t="s">
        <v>3</v>
      </c>
      <c r="F6" s="262"/>
      <c r="G6" s="262"/>
      <c r="H6" s="265">
        <f>J31</f>
        <v>14175</v>
      </c>
      <c r="I6" s="267" t="s">
        <v>20</v>
      </c>
      <c r="J6" s="268"/>
    </row>
    <row r="7" spans="1:19" ht="17.399999999999999" customHeight="1" x14ac:dyDescent="0.25">
      <c r="A7" s="297"/>
      <c r="B7" s="298"/>
      <c r="C7" s="298"/>
      <c r="D7" s="299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101</v>
      </c>
      <c r="B12" s="57">
        <v>6</v>
      </c>
      <c r="C12" s="57"/>
      <c r="D12" s="11"/>
      <c r="E12" s="57"/>
      <c r="F12" s="57">
        <v>1170</v>
      </c>
      <c r="G12" s="57"/>
      <c r="H12" s="57"/>
      <c r="I12" s="57"/>
      <c r="J12" s="57">
        <f>SUM(D12:I12)</f>
        <v>1170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12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178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12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60" t="s">
        <v>53</v>
      </c>
      <c r="B16" s="57"/>
      <c r="C16" s="57">
        <v>4</v>
      </c>
      <c r="D16" s="16"/>
      <c r="E16" s="17"/>
      <c r="F16" s="17"/>
      <c r="G16" s="17"/>
      <c r="H16" s="17"/>
      <c r="I16" s="57"/>
      <c r="J16" s="13"/>
      <c r="P16" s="14"/>
      <c r="S16" s="14"/>
    </row>
    <row r="17" spans="1:19" ht="15" customHeight="1" x14ac:dyDescent="0.25">
      <c r="A17" s="56" t="s">
        <v>69</v>
      </c>
      <c r="B17" s="57"/>
      <c r="C17" s="57"/>
      <c r="D17" s="16"/>
      <c r="E17" s="17">
        <v>30</v>
      </c>
      <c r="F17" s="17"/>
      <c r="G17" s="17"/>
      <c r="H17" s="17"/>
      <c r="I17" s="57"/>
      <c r="J17" s="57">
        <f t="shared" ref="J17:J28" si="0">SUM(D17:I17)</f>
        <v>30</v>
      </c>
      <c r="P17" s="14"/>
      <c r="S17" s="14"/>
    </row>
    <row r="18" spans="1:19" ht="15" customHeight="1" x14ac:dyDescent="0.25">
      <c r="A18" s="56" t="s">
        <v>321</v>
      </c>
      <c r="B18" s="57">
        <v>2</v>
      </c>
      <c r="C18" s="57"/>
      <c r="D18" s="57"/>
      <c r="E18" s="57"/>
      <c r="F18" s="57">
        <v>300</v>
      </c>
      <c r="G18" s="57"/>
      <c r="H18" s="57"/>
      <c r="I18" s="13"/>
      <c r="J18" s="57">
        <f t="shared" si="0"/>
        <v>300</v>
      </c>
      <c r="P18" s="14"/>
      <c r="S18" s="14"/>
    </row>
    <row r="19" spans="1:19" ht="15" customHeight="1" x14ac:dyDescent="0.25">
      <c r="A19" s="56" t="s">
        <v>322</v>
      </c>
      <c r="B19" s="57"/>
      <c r="C19" s="57"/>
      <c r="D19" s="57"/>
      <c r="E19" s="57"/>
      <c r="F19" s="57"/>
      <c r="G19" s="57">
        <v>750</v>
      </c>
      <c r="H19" s="57"/>
      <c r="I19" s="13"/>
      <c r="J19" s="57">
        <f t="shared" si="0"/>
        <v>750</v>
      </c>
      <c r="P19" s="14"/>
      <c r="S19" s="14"/>
    </row>
    <row r="20" spans="1:19" ht="15" customHeight="1" x14ac:dyDescent="0.25">
      <c r="A20" s="56" t="s">
        <v>323</v>
      </c>
      <c r="B20" s="57"/>
      <c r="C20" s="57"/>
      <c r="D20" s="57"/>
      <c r="E20" s="57"/>
      <c r="F20" s="18"/>
      <c r="G20" s="57"/>
      <c r="H20" s="57">
        <v>4200</v>
      </c>
      <c r="I20" s="13"/>
      <c r="J20" s="57">
        <f t="shared" si="0"/>
        <v>4200</v>
      </c>
      <c r="P20" s="14"/>
      <c r="S20" s="14"/>
    </row>
    <row r="21" spans="1:19" ht="15" customHeight="1" x14ac:dyDescent="0.25">
      <c r="A21" s="56" t="s">
        <v>244</v>
      </c>
      <c r="B21" s="57"/>
      <c r="C21" s="57"/>
      <c r="D21" s="16"/>
      <c r="E21" s="57"/>
      <c r="F21" s="57"/>
      <c r="G21" s="57">
        <v>1550</v>
      </c>
      <c r="H21" s="108"/>
      <c r="I21" s="13"/>
      <c r="J21" s="57">
        <f t="shared" si="0"/>
        <v>1550</v>
      </c>
      <c r="P21" s="14"/>
      <c r="S21" s="14"/>
    </row>
    <row r="22" spans="1:19" ht="15" customHeight="1" x14ac:dyDescent="0.25">
      <c r="A22" s="56" t="s">
        <v>325</v>
      </c>
      <c r="B22" s="57"/>
      <c r="C22" s="57"/>
      <c r="D22" s="57"/>
      <c r="E22" s="57"/>
      <c r="F22" s="18"/>
      <c r="G22" s="57">
        <v>480</v>
      </c>
      <c r="H22" s="57"/>
      <c r="I22" s="13"/>
      <c r="J22" s="57">
        <f t="shared" si="0"/>
        <v>480</v>
      </c>
      <c r="P22" s="14"/>
      <c r="S22" s="14"/>
    </row>
    <row r="23" spans="1:19" ht="15" customHeight="1" x14ac:dyDescent="0.25">
      <c r="A23" s="56" t="s">
        <v>326</v>
      </c>
      <c r="B23" s="57"/>
      <c r="C23" s="57"/>
      <c r="D23" s="16">
        <v>350</v>
      </c>
      <c r="E23" s="57"/>
      <c r="F23" s="57"/>
      <c r="G23" s="57"/>
      <c r="H23" s="57"/>
      <c r="I23" s="13"/>
      <c r="J23" s="57">
        <f t="shared" si="0"/>
        <v>350</v>
      </c>
      <c r="P23" s="14"/>
      <c r="S23" s="14"/>
    </row>
    <row r="24" spans="1:19" ht="15" customHeight="1" x14ac:dyDescent="0.25">
      <c r="A24" s="56" t="s">
        <v>59</v>
      </c>
      <c r="B24" s="57"/>
      <c r="C24" s="57"/>
      <c r="D24" s="11"/>
      <c r="E24" s="57"/>
      <c r="F24" s="57"/>
      <c r="G24" s="57">
        <v>850</v>
      </c>
      <c r="H24" s="57"/>
      <c r="I24" s="57"/>
      <c r="J24" s="57">
        <f t="shared" si="0"/>
        <v>850</v>
      </c>
      <c r="P24" s="14"/>
      <c r="S24" s="14"/>
    </row>
    <row r="25" spans="1:19" ht="15" customHeight="1" x14ac:dyDescent="0.25">
      <c r="A25" s="56" t="s">
        <v>89</v>
      </c>
      <c r="B25" s="57"/>
      <c r="C25" s="57"/>
      <c r="D25" s="11">
        <v>400</v>
      </c>
      <c r="E25" s="57"/>
      <c r="G25" s="57"/>
      <c r="H25" s="57"/>
      <c r="I25" s="57"/>
      <c r="J25" s="57">
        <f t="shared" si="0"/>
        <v>400</v>
      </c>
      <c r="P25" s="14"/>
      <c r="S25" s="14"/>
    </row>
    <row r="26" spans="1:19" ht="15" customHeight="1" x14ac:dyDescent="0.25">
      <c r="A26" s="56" t="s">
        <v>327</v>
      </c>
      <c r="B26" s="57"/>
      <c r="C26" s="57"/>
      <c r="D26" s="11">
        <v>900</v>
      </c>
      <c r="E26" s="57">
        <v>2700</v>
      </c>
      <c r="F26" s="57"/>
      <c r="G26" s="57"/>
      <c r="H26" s="57"/>
      <c r="I26" s="57"/>
      <c r="J26" s="57">
        <f t="shared" si="0"/>
        <v>3600</v>
      </c>
      <c r="P26" s="14"/>
      <c r="S26" s="14"/>
    </row>
    <row r="27" spans="1:19" ht="15" customHeight="1" x14ac:dyDescent="0.25">
      <c r="A27" s="56" t="s">
        <v>328</v>
      </c>
      <c r="B27" s="57"/>
      <c r="C27" s="57"/>
      <c r="D27" s="11">
        <v>70</v>
      </c>
      <c r="E27" s="57"/>
      <c r="F27" s="57"/>
      <c r="G27" s="57"/>
      <c r="H27" s="57"/>
      <c r="I27" s="57"/>
      <c r="J27" s="57">
        <f t="shared" si="0"/>
        <v>70</v>
      </c>
      <c r="P27" s="14"/>
      <c r="S27" s="14"/>
    </row>
    <row r="28" spans="1:19" ht="15" customHeight="1" thickBot="1" x14ac:dyDescent="0.3">
      <c r="A28" s="56" t="s">
        <v>93</v>
      </c>
      <c r="B28" s="57"/>
      <c r="C28" s="57"/>
      <c r="D28" s="16"/>
      <c r="E28" s="17"/>
      <c r="F28" s="17"/>
      <c r="G28" s="17">
        <v>425</v>
      </c>
      <c r="H28" s="17"/>
      <c r="I28" s="57"/>
      <c r="J28" s="57">
        <f t="shared" si="0"/>
        <v>425</v>
      </c>
      <c r="P28" s="14"/>
      <c r="S28" s="14"/>
    </row>
    <row r="29" spans="1:19" ht="13.2" customHeight="1" x14ac:dyDescent="0.25">
      <c r="A29" s="288" t="s">
        <v>17</v>
      </c>
      <c r="B29" s="289"/>
      <c r="C29" s="290"/>
      <c r="D29" s="276">
        <f>SUM(D12:D28)</f>
        <v>1720</v>
      </c>
      <c r="E29" s="276">
        <f>SUM(E12:E28)</f>
        <v>2730</v>
      </c>
      <c r="F29" s="276">
        <f>SUM(F12:F28)</f>
        <v>1470</v>
      </c>
      <c r="G29" s="276">
        <f>SUM(G12:G28)</f>
        <v>4055</v>
      </c>
      <c r="H29" s="276">
        <f>SUM(H12:H28)</f>
        <v>4200</v>
      </c>
      <c r="I29" s="276"/>
      <c r="J29" s="278">
        <f>SUM(D29:I30)</f>
        <v>14175</v>
      </c>
      <c r="M29" s="19"/>
      <c r="N29" s="19"/>
    </row>
    <row r="30" spans="1:19" ht="13.8" customHeight="1" thickBot="1" x14ac:dyDescent="0.3">
      <c r="A30" s="291"/>
      <c r="B30" s="292"/>
      <c r="C30" s="293"/>
      <c r="D30" s="277"/>
      <c r="E30" s="277"/>
      <c r="F30" s="277"/>
      <c r="G30" s="277"/>
      <c r="H30" s="277"/>
      <c r="I30" s="277"/>
      <c r="J30" s="279"/>
    </row>
    <row r="31" spans="1:19" x14ac:dyDescent="0.25">
      <c r="A31" s="280" t="s">
        <v>18</v>
      </c>
      <c r="B31" s="280"/>
      <c r="C31" s="280"/>
      <c r="D31" s="280"/>
      <c r="E31" s="280"/>
      <c r="F31" s="280"/>
      <c r="G31" s="280"/>
      <c r="H31" s="280"/>
      <c r="I31" s="281"/>
      <c r="J31" s="282">
        <f>SUM(J12:J28)</f>
        <v>14175</v>
      </c>
    </row>
    <row r="32" spans="1:19" ht="13.8" thickBot="1" x14ac:dyDescent="0.3">
      <c r="A32" s="280"/>
      <c r="B32" s="280"/>
      <c r="C32" s="280"/>
      <c r="D32" s="280"/>
      <c r="E32" s="280"/>
      <c r="F32" s="280"/>
      <c r="G32" s="280"/>
      <c r="H32" s="280"/>
      <c r="I32" s="281"/>
      <c r="J32" s="283"/>
      <c r="L32" s="19"/>
    </row>
    <row r="33" spans="1:13" ht="13.8" thickTop="1" x14ac:dyDescent="0.25">
      <c r="A33" s="284" t="s">
        <v>229</v>
      </c>
      <c r="B33" s="284"/>
      <c r="C33" s="284"/>
      <c r="D33" s="284"/>
      <c r="E33" s="284"/>
      <c r="F33" s="284"/>
      <c r="G33" s="284"/>
      <c r="H33" s="284"/>
      <c r="I33" s="285"/>
      <c r="J33" s="286">
        <v>21900</v>
      </c>
    </row>
    <row r="34" spans="1:13" ht="13.8" thickBot="1" x14ac:dyDescent="0.3">
      <c r="A34" s="284"/>
      <c r="B34" s="284"/>
      <c r="C34" s="284"/>
      <c r="D34" s="284"/>
      <c r="E34" s="284"/>
      <c r="F34" s="284"/>
      <c r="G34" s="284"/>
      <c r="H34" s="284"/>
      <c r="I34" s="285"/>
      <c r="J34" s="287"/>
      <c r="M34" s="19"/>
    </row>
    <row r="35" spans="1:13" ht="13.8" thickTop="1" x14ac:dyDescent="0.25">
      <c r="A35" s="269" t="s">
        <v>19</v>
      </c>
      <c r="B35" s="269"/>
      <c r="C35" s="269"/>
      <c r="D35" s="20"/>
      <c r="E35" s="21"/>
      <c r="F35" s="22"/>
      <c r="G35" s="22"/>
      <c r="H35" s="22"/>
      <c r="L35" s="19"/>
    </row>
    <row r="36" spans="1:13" x14ac:dyDescent="0.25">
      <c r="A36" s="270" t="s">
        <v>124</v>
      </c>
      <c r="B36" s="270"/>
      <c r="C36" s="270"/>
      <c r="D36" s="23"/>
      <c r="E36" s="270" t="s">
        <v>66</v>
      </c>
      <c r="F36" s="270"/>
      <c r="G36" s="270"/>
      <c r="H36" s="23"/>
      <c r="M36" s="19"/>
    </row>
    <row r="37" spans="1:13" x14ac:dyDescent="0.25">
      <c r="A37" s="270"/>
      <c r="B37" s="270"/>
      <c r="C37" s="270"/>
      <c r="D37" s="23"/>
      <c r="E37" s="270" t="s">
        <v>159</v>
      </c>
      <c r="F37" s="270"/>
      <c r="G37" s="270"/>
      <c r="H37" s="23"/>
    </row>
    <row r="38" spans="1:13" x14ac:dyDescent="0.25">
      <c r="A38" s="270"/>
      <c r="B38" s="270"/>
      <c r="C38" s="270"/>
      <c r="D38" s="23"/>
      <c r="E38" s="270" t="s">
        <v>46</v>
      </c>
      <c r="F38" s="270"/>
      <c r="G38" s="270"/>
      <c r="H38" s="23"/>
    </row>
    <row r="39" spans="1:13" x14ac:dyDescent="0.25">
      <c r="A39" s="270"/>
      <c r="B39" s="270"/>
      <c r="C39" s="270"/>
      <c r="D39" s="23"/>
      <c r="E39" s="270"/>
      <c r="F39" s="270"/>
      <c r="G39" s="270"/>
      <c r="H39" s="23"/>
    </row>
    <row r="40" spans="1:13" ht="13.8" x14ac:dyDescent="0.25">
      <c r="A40" s="270"/>
      <c r="B40" s="270"/>
      <c r="C40" s="270"/>
      <c r="D40" s="23"/>
      <c r="E40" s="24"/>
      <c r="F40" s="24"/>
      <c r="G40" s="24"/>
      <c r="H40" s="109">
        <v>7725</v>
      </c>
    </row>
    <row r="46" spans="1:13" x14ac:dyDescent="0.25">
      <c r="D46" s="19"/>
    </row>
  </sheetData>
  <mergeCells count="38">
    <mergeCell ref="A38:C38"/>
    <mergeCell ref="E38:G38"/>
    <mergeCell ref="A39:C39"/>
    <mergeCell ref="E39:G39"/>
    <mergeCell ref="A40:C40"/>
    <mergeCell ref="A35:C35"/>
    <mergeCell ref="A36:C36"/>
    <mergeCell ref="E36:G36"/>
    <mergeCell ref="A37:C37"/>
    <mergeCell ref="E37:G37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3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5" tint="0.39997558519241921"/>
  </sheetPr>
  <dimension ref="A1:S4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147</v>
      </c>
      <c r="B6" s="256"/>
      <c r="C6" s="256"/>
      <c r="D6" s="257"/>
      <c r="E6" s="261" t="s">
        <v>3</v>
      </c>
      <c r="F6" s="262"/>
      <c r="G6" s="262"/>
      <c r="H6" s="265">
        <f>J37</f>
        <v>16100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49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51</v>
      </c>
      <c r="B12" s="57">
        <f>SUM('A Ed 1'!B12,'A Ed 2'!B12,)</f>
        <v>4</v>
      </c>
      <c r="C12" s="57"/>
      <c r="D12" s="11"/>
      <c r="E12" s="57"/>
      <c r="F12" s="57">
        <f>SUM('A Ed 1'!F12,'A Ed 2'!F12,)</f>
        <v>350</v>
      </c>
      <c r="G12" s="57"/>
      <c r="H12" s="57"/>
      <c r="I12" s="57"/>
      <c r="J12" s="57">
        <f>SUM(D12:I12)</f>
        <v>350</v>
      </c>
      <c r="P12" s="12"/>
      <c r="S12" s="12"/>
    </row>
    <row r="13" spans="1:19" ht="15" customHeight="1" x14ac:dyDescent="0.25">
      <c r="A13" s="60" t="s">
        <v>52</v>
      </c>
      <c r="B13" s="57"/>
      <c r="C13" s="57">
        <f>SUM('A Ed 1'!C13,'A Ed 2'!C13,)</f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f>SUM('A Ed 1'!C14,'A Ed 2'!C14,)</f>
        <v>4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f>SUM('A Ed 1'!C15,'A Ed 2'!C15,)</f>
        <v>6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f>SUM('A Ed 1'!B16,'A Ed 2'!B16,)</f>
        <v>4</v>
      </c>
      <c r="C16" s="57"/>
      <c r="D16" s="16"/>
      <c r="E16" s="17"/>
      <c r="F16" s="17">
        <f>SUM('A Ed 1'!F16,'A Ed 2'!F16,)</f>
        <v>350</v>
      </c>
      <c r="G16" s="17"/>
      <c r="H16" s="17"/>
      <c r="I16" s="57"/>
      <c r="J16" s="57">
        <f>SUM(D16:I16)</f>
        <v>350</v>
      </c>
      <c r="P16" s="14"/>
      <c r="S16" s="14"/>
    </row>
    <row r="17" spans="1:19" ht="15" customHeight="1" x14ac:dyDescent="0.25">
      <c r="A17" s="60" t="s">
        <v>52</v>
      </c>
      <c r="B17" s="57"/>
      <c r="C17" s="57">
        <f>SUM('A Ed 1'!C17,'A Ed 2'!C17,)</f>
        <v>8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f>SUM('A Ed 1'!C18,'A Ed 2'!C18,)</f>
        <v>6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f>SUM('A Ed 1'!E19,'A Ed 2'!E19,)</f>
        <v>6050</v>
      </c>
      <c r="F19" s="57"/>
      <c r="G19" s="57"/>
      <c r="H19" s="57"/>
      <c r="I19" s="13"/>
      <c r="J19" s="57">
        <f t="shared" ref="J19:J25" si="0">SUM(D19:I19)</f>
        <v>6050</v>
      </c>
      <c r="P19" s="14"/>
      <c r="S19" s="14"/>
    </row>
    <row r="20" spans="1:19" ht="15" customHeight="1" x14ac:dyDescent="0.25">
      <c r="A20" s="56" t="s">
        <v>232</v>
      </c>
      <c r="B20" s="57"/>
      <c r="C20" s="57"/>
      <c r="D20" s="57"/>
      <c r="E20" s="11">
        <v>1100</v>
      </c>
      <c r="F20" s="57"/>
      <c r="G20" s="57"/>
      <c r="H20" s="57"/>
      <c r="I20" s="57"/>
      <c r="J20" s="57">
        <f t="shared" si="0"/>
        <v>1100</v>
      </c>
      <c r="P20" s="14"/>
      <c r="S20" s="14"/>
    </row>
    <row r="21" spans="1:19" ht="15" customHeight="1" x14ac:dyDescent="0.25">
      <c r="A21" s="56" t="s">
        <v>89</v>
      </c>
      <c r="B21" s="57"/>
      <c r="C21" s="57"/>
      <c r="D21" s="57">
        <f>SUM('A Ed 1'!D20,'A Ed 2'!D22,)</f>
        <v>1490</v>
      </c>
      <c r="E21" s="11">
        <v>720</v>
      </c>
      <c r="F21" s="57"/>
      <c r="G21" s="57"/>
      <c r="H21" s="57"/>
      <c r="I21" s="57"/>
      <c r="J21" s="57">
        <f t="shared" si="0"/>
        <v>2210</v>
      </c>
      <c r="P21" s="14"/>
      <c r="S21" s="14"/>
    </row>
    <row r="22" spans="1:19" ht="15" customHeight="1" x14ac:dyDescent="0.25">
      <c r="A22" s="56" t="s">
        <v>242</v>
      </c>
      <c r="B22" s="57"/>
      <c r="C22" s="57"/>
      <c r="D22" s="57">
        <v>105</v>
      </c>
      <c r="E22" s="57"/>
      <c r="F22" s="57"/>
      <c r="G22" s="57"/>
      <c r="H22" s="57"/>
      <c r="I22" s="57"/>
      <c r="J22" s="57">
        <f t="shared" si="0"/>
        <v>105</v>
      </c>
      <c r="P22" s="14"/>
      <c r="S22" s="14"/>
    </row>
    <row r="23" spans="1:19" ht="15" customHeight="1" x14ac:dyDescent="0.25">
      <c r="A23" s="56" t="s">
        <v>358</v>
      </c>
      <c r="B23" s="57"/>
      <c r="C23" s="57"/>
      <c r="D23" s="57">
        <v>325</v>
      </c>
      <c r="E23" s="57"/>
      <c r="F23" s="17"/>
      <c r="G23" s="17"/>
      <c r="H23" s="17"/>
      <c r="I23" s="57"/>
      <c r="J23" s="57">
        <f t="shared" si="0"/>
        <v>325</v>
      </c>
      <c r="P23" s="14"/>
      <c r="S23" s="14"/>
    </row>
    <row r="24" spans="1:19" ht="15" customHeight="1" x14ac:dyDescent="0.25">
      <c r="A24" s="56" t="s">
        <v>362</v>
      </c>
      <c r="B24" s="57"/>
      <c r="C24" s="57"/>
      <c r="D24" s="57">
        <v>570</v>
      </c>
      <c r="E24" s="57"/>
      <c r="F24" s="17"/>
      <c r="G24" s="17"/>
      <c r="H24" s="17"/>
      <c r="I24" s="57"/>
      <c r="J24" s="57">
        <f t="shared" si="0"/>
        <v>570</v>
      </c>
      <c r="P24" s="14"/>
      <c r="S24" s="14"/>
    </row>
    <row r="25" spans="1:19" ht="15" customHeight="1" x14ac:dyDescent="0.25">
      <c r="A25" s="56" t="s">
        <v>365</v>
      </c>
      <c r="B25" s="57"/>
      <c r="C25" s="57"/>
      <c r="D25" s="11"/>
      <c r="E25" s="11">
        <v>240</v>
      </c>
      <c r="F25" s="11"/>
      <c r="G25" s="11"/>
      <c r="H25" s="11"/>
      <c r="I25" s="57"/>
      <c r="J25" s="57">
        <f t="shared" si="0"/>
        <v>240</v>
      </c>
      <c r="P25" s="14"/>
      <c r="S25" s="14"/>
    </row>
    <row r="26" spans="1:19" ht="15" customHeight="1" x14ac:dyDescent="0.25">
      <c r="A26" s="56" t="s">
        <v>363</v>
      </c>
      <c r="B26" s="57"/>
      <c r="C26" s="57"/>
      <c r="D26" s="11"/>
      <c r="E26" s="11">
        <v>200</v>
      </c>
      <c r="F26" s="11"/>
      <c r="G26" s="11"/>
      <c r="H26" s="11"/>
      <c r="I26" s="13"/>
      <c r="J26" s="57">
        <f t="shared" ref="J26" si="1">SUM(D26:I26)</f>
        <v>200</v>
      </c>
      <c r="P26" s="14"/>
      <c r="S26" s="14"/>
    </row>
    <row r="27" spans="1:19" ht="15" customHeight="1" x14ac:dyDescent="0.25">
      <c r="A27" s="56" t="s">
        <v>90</v>
      </c>
      <c r="B27" s="57"/>
      <c r="C27" s="57"/>
      <c r="D27" s="57">
        <f>SUM('A Ed 1'!D23,'A Ed 2'!D21,)</f>
        <v>390</v>
      </c>
      <c r="E27" s="57"/>
      <c r="F27" s="17"/>
      <c r="G27" s="17"/>
      <c r="H27" s="17"/>
      <c r="I27" s="57"/>
      <c r="J27" s="57">
        <f>SUM(D27:I27)</f>
        <v>390</v>
      </c>
      <c r="P27" s="14"/>
      <c r="S27" s="14"/>
    </row>
    <row r="28" spans="1:19" ht="15" customHeight="1" x14ac:dyDescent="0.25">
      <c r="A28" s="56" t="s">
        <v>357</v>
      </c>
      <c r="B28" s="57"/>
      <c r="C28" s="57"/>
      <c r="D28" s="11"/>
      <c r="E28" s="11">
        <v>65</v>
      </c>
      <c r="F28" s="11"/>
      <c r="G28" s="11"/>
      <c r="H28" s="11"/>
      <c r="I28" s="57"/>
      <c r="J28" s="57">
        <f>SUM(D28:I28)</f>
        <v>65</v>
      </c>
      <c r="P28" s="14"/>
      <c r="S28" s="14"/>
    </row>
    <row r="29" spans="1:19" ht="15" customHeight="1" x14ac:dyDescent="0.25">
      <c r="A29" s="56" t="s">
        <v>360</v>
      </c>
      <c r="B29" s="57"/>
      <c r="C29" s="57"/>
      <c r="D29" s="11"/>
      <c r="E29" s="11">
        <v>460</v>
      </c>
      <c r="F29" s="11"/>
      <c r="G29" s="11"/>
      <c r="H29" s="11"/>
      <c r="I29" s="13"/>
      <c r="J29" s="57">
        <f t="shared" ref="J29:J33" si="2">SUM(D29:I29)</f>
        <v>460</v>
      </c>
      <c r="P29" s="14"/>
      <c r="S29" s="14"/>
    </row>
    <row r="30" spans="1:19" ht="15" customHeight="1" x14ac:dyDescent="0.25">
      <c r="A30" s="56" t="s">
        <v>59</v>
      </c>
      <c r="B30" s="57">
        <v>2</v>
      </c>
      <c r="C30" s="57"/>
      <c r="D30" s="11"/>
      <c r="E30" s="11"/>
      <c r="F30" s="11"/>
      <c r="G30" s="11"/>
      <c r="H30" s="11">
        <f>SUM('A Ed 1'!H26,'A Ed 2'!H26,)</f>
        <v>690</v>
      </c>
      <c r="I30" s="13"/>
      <c r="J30" s="57">
        <f t="shared" si="2"/>
        <v>690</v>
      </c>
      <c r="K30" s="19"/>
      <c r="L30" s="19"/>
    </row>
    <row r="31" spans="1:19" ht="15" customHeight="1" x14ac:dyDescent="0.25">
      <c r="A31" s="56" t="s">
        <v>69</v>
      </c>
      <c r="B31" s="57"/>
      <c r="C31" s="57"/>
      <c r="D31" s="11"/>
      <c r="F31" s="11"/>
      <c r="G31" s="11"/>
      <c r="H31" s="11">
        <v>45</v>
      </c>
      <c r="I31" s="13"/>
      <c r="J31" s="57">
        <f t="shared" si="2"/>
        <v>45</v>
      </c>
      <c r="K31" s="19"/>
      <c r="L31" s="19"/>
      <c r="O31" s="19"/>
    </row>
    <row r="32" spans="1:19" ht="15" customHeight="1" x14ac:dyDescent="0.25">
      <c r="A32" s="56" t="s">
        <v>95</v>
      </c>
      <c r="B32" s="57"/>
      <c r="C32" s="57"/>
      <c r="D32" s="11"/>
      <c r="E32" s="11">
        <v>345</v>
      </c>
      <c r="F32" s="11"/>
      <c r="G32" s="11"/>
      <c r="H32" s="11"/>
      <c r="I32" s="13"/>
      <c r="J32" s="57">
        <f t="shared" si="2"/>
        <v>345</v>
      </c>
      <c r="K32" s="19"/>
      <c r="M32" s="19"/>
    </row>
    <row r="33" spans="1:14" ht="15" customHeight="1" x14ac:dyDescent="0.25">
      <c r="A33" s="56" t="s">
        <v>346</v>
      </c>
      <c r="B33" s="57"/>
      <c r="C33" s="57"/>
      <c r="D33" s="11"/>
      <c r="E33" s="11">
        <v>115</v>
      </c>
      <c r="F33" s="11"/>
      <c r="G33" s="11"/>
      <c r="H33" s="11"/>
      <c r="I33" s="13"/>
      <c r="J33" s="57">
        <f t="shared" si="2"/>
        <v>115</v>
      </c>
    </row>
    <row r="34" spans="1:14" ht="15" customHeight="1" thickBot="1" x14ac:dyDescent="0.3">
      <c r="A34" s="56" t="s">
        <v>58</v>
      </c>
      <c r="B34" s="57"/>
      <c r="C34" s="57"/>
      <c r="D34" s="11"/>
      <c r="E34" s="11">
        <f>SUM('A Ed 1'!E29,'A Ed 2'!E27,)</f>
        <v>2490</v>
      </c>
      <c r="F34" s="11"/>
      <c r="G34" s="11"/>
      <c r="H34" s="11"/>
      <c r="I34" s="13"/>
      <c r="J34" s="57">
        <f>SUM(D34:I34)</f>
        <v>2490</v>
      </c>
    </row>
    <row r="35" spans="1:14" x14ac:dyDescent="0.25">
      <c r="A35" s="288" t="s">
        <v>17</v>
      </c>
      <c r="B35" s="289"/>
      <c r="C35" s="290"/>
      <c r="D35" s="276">
        <f>SUM(D12:D34)</f>
        <v>2880</v>
      </c>
      <c r="E35" s="276">
        <f>SUM(E12:E34)</f>
        <v>11785</v>
      </c>
      <c r="F35" s="276">
        <f>SUM(F12:F34)</f>
        <v>700</v>
      </c>
      <c r="G35" s="276"/>
      <c r="H35" s="276">
        <f>SUM(H12:H34)</f>
        <v>735</v>
      </c>
      <c r="I35" s="276"/>
      <c r="J35" s="278">
        <f>SUM(D35:I36)</f>
        <v>16100</v>
      </c>
      <c r="M35" s="19"/>
    </row>
    <row r="36" spans="1:14" ht="13.8" thickBot="1" x14ac:dyDescent="0.3">
      <c r="A36" s="291"/>
      <c r="B36" s="292"/>
      <c r="C36" s="293"/>
      <c r="D36" s="277"/>
      <c r="E36" s="277"/>
      <c r="F36" s="277"/>
      <c r="G36" s="277"/>
      <c r="H36" s="277"/>
      <c r="I36" s="277"/>
      <c r="J36" s="279"/>
    </row>
    <row r="37" spans="1:14" x14ac:dyDescent="0.25">
      <c r="A37" s="280" t="s">
        <v>18</v>
      </c>
      <c r="B37" s="280"/>
      <c r="C37" s="280"/>
      <c r="D37" s="280"/>
      <c r="E37" s="280"/>
      <c r="F37" s="280"/>
      <c r="G37" s="280"/>
      <c r="H37" s="280"/>
      <c r="I37" s="281"/>
      <c r="J37" s="282">
        <f>SUM(J12:J34)</f>
        <v>16100</v>
      </c>
      <c r="L37" s="19"/>
      <c r="M37" s="19"/>
      <c r="N37" s="19"/>
    </row>
    <row r="38" spans="1:14" ht="13.8" thickBot="1" x14ac:dyDescent="0.3">
      <c r="A38" s="280"/>
      <c r="B38" s="280"/>
      <c r="C38" s="280"/>
      <c r="D38" s="280"/>
      <c r="E38" s="280"/>
      <c r="F38" s="280"/>
      <c r="G38" s="280"/>
      <c r="H38" s="280"/>
      <c r="I38" s="281"/>
      <c r="J38" s="283"/>
    </row>
    <row r="39" spans="1:14" ht="13.8" thickTop="1" x14ac:dyDescent="0.25">
      <c r="A39" s="284" t="s">
        <v>372</v>
      </c>
      <c r="B39" s="284"/>
      <c r="C39" s="284"/>
      <c r="D39" s="284"/>
      <c r="E39" s="284"/>
      <c r="F39" s="284"/>
      <c r="G39" s="284"/>
      <c r="H39" s="284"/>
      <c r="I39" s="285"/>
      <c r="J39" s="286">
        <v>40845</v>
      </c>
      <c r="L39" s="19"/>
    </row>
    <row r="40" spans="1:14" ht="13.8" thickBot="1" x14ac:dyDescent="0.3">
      <c r="A40" s="284"/>
      <c r="B40" s="284"/>
      <c r="C40" s="284"/>
      <c r="D40" s="284"/>
      <c r="E40" s="284"/>
      <c r="F40" s="284"/>
      <c r="G40" s="284"/>
      <c r="H40" s="284"/>
      <c r="I40" s="285"/>
      <c r="J40" s="287"/>
      <c r="L40" s="54"/>
    </row>
    <row r="41" spans="1:14" ht="13.8" thickTop="1" x14ac:dyDescent="0.25">
      <c r="A41" s="269" t="s">
        <v>19</v>
      </c>
      <c r="B41" s="269"/>
      <c r="C41" s="269"/>
      <c r="D41" s="20"/>
      <c r="E41" s="270" t="s">
        <v>124</v>
      </c>
      <c r="F41" s="270"/>
      <c r="G41" s="270"/>
      <c r="H41" s="22"/>
    </row>
    <row r="42" spans="1:14" x14ac:dyDescent="0.25">
      <c r="A42" s="270" t="s">
        <v>66</v>
      </c>
      <c r="B42" s="270"/>
      <c r="C42" s="270"/>
      <c r="D42" s="23"/>
      <c r="E42" s="270" t="s">
        <v>361</v>
      </c>
      <c r="F42" s="270"/>
      <c r="G42" s="270"/>
      <c r="H42" s="23"/>
    </row>
    <row r="43" spans="1:14" x14ac:dyDescent="0.25">
      <c r="A43" s="270" t="s">
        <v>46</v>
      </c>
      <c r="B43" s="270"/>
      <c r="C43" s="270"/>
      <c r="D43" s="23"/>
      <c r="E43" s="270" t="s">
        <v>159</v>
      </c>
      <c r="F43" s="270"/>
      <c r="G43" s="270"/>
      <c r="H43" s="23"/>
    </row>
    <row r="44" spans="1:14" x14ac:dyDescent="0.25">
      <c r="A44" s="270" t="s">
        <v>169</v>
      </c>
      <c r="B44" s="270"/>
      <c r="C44" s="270"/>
      <c r="D44" s="23"/>
      <c r="E44" s="270" t="s">
        <v>364</v>
      </c>
      <c r="F44" s="270"/>
      <c r="G44" s="270"/>
      <c r="H44" s="23"/>
    </row>
    <row r="45" spans="1:14" x14ac:dyDescent="0.25">
      <c r="A45" s="270" t="s">
        <v>307</v>
      </c>
      <c r="B45" s="270"/>
      <c r="C45" s="270"/>
      <c r="D45" s="23"/>
      <c r="E45" s="24"/>
      <c r="F45" s="24"/>
      <c r="G45" s="24"/>
      <c r="H45" s="25">
        <f>SUM('A Ed 1'!H40,'A Ed 2'!H39,)</f>
        <v>24745</v>
      </c>
    </row>
    <row r="49" spans="6:6" x14ac:dyDescent="0.25">
      <c r="F49" s="19"/>
    </row>
  </sheetData>
  <mergeCells count="37">
    <mergeCell ref="A45:C45"/>
    <mergeCell ref="E41:G41"/>
    <mergeCell ref="A41:C41"/>
    <mergeCell ref="A42:C42"/>
    <mergeCell ref="E42:G42"/>
    <mergeCell ref="A43:C43"/>
    <mergeCell ref="E43:G43"/>
    <mergeCell ref="A44:C44"/>
    <mergeCell ref="E44:G44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5" tint="0.39997558519241921"/>
  </sheetPr>
  <dimension ref="A1:S53"/>
  <sheetViews>
    <sheetView view="pageBreakPreview" zoomScale="60"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148</v>
      </c>
      <c r="B6" s="256"/>
      <c r="C6" s="256"/>
      <c r="D6" s="257"/>
      <c r="E6" s="261" t="s">
        <v>3</v>
      </c>
      <c r="F6" s="262"/>
      <c r="G6" s="262"/>
      <c r="H6" s="265">
        <f>J45</f>
        <v>19245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224</v>
      </c>
      <c r="B12" s="57">
        <f>SUM('A Fan 1'!B12,'A Fan 2'!B12,)</f>
        <v>2</v>
      </c>
      <c r="C12" s="57"/>
      <c r="D12" s="11"/>
      <c r="E12" s="57"/>
      <c r="F12" s="57">
        <f>SUM('A Fan 1'!F12,'A Fan 2'!F12,)</f>
        <v>400</v>
      </c>
      <c r="G12" s="57"/>
      <c r="H12" s="57"/>
      <c r="I12" s="57"/>
      <c r="J12" s="57">
        <f>SUM(D12:I12)</f>
        <v>400</v>
      </c>
      <c r="P12" s="12"/>
      <c r="S12" s="12"/>
    </row>
    <row r="13" spans="1:19" ht="15" customHeight="1" x14ac:dyDescent="0.25">
      <c r="A13" s="60" t="s">
        <v>52</v>
      </c>
      <c r="B13" s="57"/>
      <c r="C13" s="57">
        <f>SUM('A Fan 1'!C13,'A Fan 2'!C13,)</f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f>SUM('A Fan 1'!C14,'A Fan 2'!C14,)</f>
        <v>4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f>SUM('A Fan 1'!C15,'A Fan 2'!C15,)</f>
        <v>4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225</v>
      </c>
      <c r="B16" s="57">
        <f>SUM('A Fan 1'!B16,'A Fan 2'!B16,)</f>
        <v>2</v>
      </c>
      <c r="C16" s="57"/>
      <c r="D16" s="16"/>
      <c r="E16" s="17"/>
      <c r="F16" s="17">
        <f>SUM('A Fan 1'!F16,'A Fan 2'!F16,)</f>
        <v>470</v>
      </c>
      <c r="G16" s="17"/>
      <c r="H16" s="17"/>
      <c r="I16" s="57"/>
      <c r="J16" s="57">
        <f>SUM(D16:I16)</f>
        <v>470</v>
      </c>
      <c r="P16" s="14"/>
      <c r="S16" s="14"/>
    </row>
    <row r="17" spans="1:19" ht="15" customHeight="1" x14ac:dyDescent="0.25">
      <c r="A17" s="60" t="s">
        <v>52</v>
      </c>
      <c r="B17" s="57"/>
      <c r="C17" s="57">
        <f>SUM('A Fan 1'!C17,'A Fan 2'!C17,)</f>
        <v>8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f>SUM('A Fan 1'!C18,'A Fan 2'!C18,)</f>
        <v>4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101</v>
      </c>
      <c r="B19" s="57">
        <f>SUM('A Fan 1'!B19,'A Fan 2'!B19,)</f>
        <v>3</v>
      </c>
      <c r="C19" s="57"/>
      <c r="D19" s="57"/>
      <c r="E19" s="17">
        <f>SUM('A Fan 1'!E19,'A Fan 2'!E19,)</f>
        <v>195</v>
      </c>
      <c r="G19" s="57"/>
      <c r="H19" s="57"/>
      <c r="I19" s="13"/>
      <c r="J19" s="57">
        <f>SUM(D19:I19)</f>
        <v>195</v>
      </c>
      <c r="P19" s="14"/>
      <c r="S19" s="14"/>
    </row>
    <row r="20" spans="1:19" ht="15" customHeight="1" x14ac:dyDescent="0.25">
      <c r="A20" s="60" t="s">
        <v>52</v>
      </c>
      <c r="B20" s="57"/>
      <c r="C20" s="57">
        <f>SUM('A Fan 1'!C20,'A Fan 2'!C20,)</f>
        <v>5</v>
      </c>
      <c r="D20" s="16"/>
      <c r="E20" s="57"/>
      <c r="F20" s="57"/>
      <c r="G20" s="57"/>
      <c r="H20" s="57"/>
      <c r="I20" s="13"/>
      <c r="J20" s="57"/>
      <c r="P20" s="14"/>
      <c r="S20" s="14"/>
    </row>
    <row r="21" spans="1:19" ht="15" customHeight="1" x14ac:dyDescent="0.25">
      <c r="A21" s="60" t="s">
        <v>54</v>
      </c>
      <c r="B21" s="57"/>
      <c r="C21" s="57">
        <f>SUM('A Fan 1'!C21,'A Fan 2'!C21,)</f>
        <v>3</v>
      </c>
      <c r="D21" s="57"/>
      <c r="E21" s="57"/>
      <c r="F21" s="18"/>
      <c r="G21" s="57"/>
      <c r="H21" s="57"/>
      <c r="I21" s="13"/>
      <c r="J21" s="57"/>
      <c r="P21" s="14"/>
      <c r="S21" s="14"/>
    </row>
    <row r="22" spans="1:19" ht="15" customHeight="1" x14ac:dyDescent="0.25">
      <c r="A22" s="56" t="s">
        <v>69</v>
      </c>
      <c r="B22" s="57">
        <v>1</v>
      </c>
      <c r="C22" s="57"/>
      <c r="D22" s="16">
        <v>45</v>
      </c>
      <c r="E22" s="57"/>
      <c r="F22" s="57"/>
      <c r="G22" s="57"/>
      <c r="H22" s="57"/>
      <c r="I22" s="13"/>
      <c r="J22" s="57">
        <f>SUM(D22:I22)</f>
        <v>45</v>
      </c>
      <c r="P22" s="14"/>
      <c r="S22" s="14"/>
    </row>
    <row r="23" spans="1:19" ht="15" customHeight="1" x14ac:dyDescent="0.25">
      <c r="A23" s="56" t="s">
        <v>354</v>
      </c>
      <c r="B23" s="57"/>
      <c r="C23" s="57"/>
      <c r="D23" s="11"/>
      <c r="E23" s="57">
        <v>600</v>
      </c>
      <c r="F23" s="57"/>
      <c r="G23" s="57"/>
      <c r="H23" s="57"/>
      <c r="I23" s="57"/>
      <c r="J23" s="57">
        <f>SUM(D23:I23)</f>
        <v>600</v>
      </c>
      <c r="P23" s="14"/>
      <c r="S23" s="14"/>
    </row>
    <row r="24" spans="1:19" ht="15" customHeight="1" x14ac:dyDescent="0.25">
      <c r="A24" s="56" t="s">
        <v>95</v>
      </c>
      <c r="B24" s="57"/>
      <c r="C24" s="57"/>
      <c r="D24" s="16"/>
      <c r="E24" s="17">
        <v>205</v>
      </c>
      <c r="F24" s="65"/>
      <c r="G24" s="57"/>
      <c r="H24" s="17"/>
      <c r="I24" s="57"/>
      <c r="J24" s="57">
        <f t="shared" ref="J24" si="0">SUM(D24:I24)</f>
        <v>205</v>
      </c>
      <c r="P24" s="14"/>
      <c r="S24" s="14"/>
    </row>
    <row r="25" spans="1:19" ht="15" customHeight="1" x14ac:dyDescent="0.25">
      <c r="A25" s="56" t="s">
        <v>58</v>
      </c>
      <c r="B25" s="57"/>
      <c r="C25" s="57"/>
      <c r="D25" s="11">
        <f>SUM('A Fan 1'!D24,'A Fan 2'!D34,)</f>
        <v>3185</v>
      </c>
      <c r="E25" s="57"/>
      <c r="F25" s="57"/>
      <c r="G25" s="57"/>
      <c r="H25" s="57"/>
      <c r="I25" s="57"/>
      <c r="J25" s="57">
        <f>SUM(D25:I25)</f>
        <v>3185</v>
      </c>
      <c r="P25" s="14"/>
      <c r="S25" s="14"/>
    </row>
    <row r="26" spans="1:19" ht="15" customHeight="1" x14ac:dyDescent="0.25">
      <c r="A26" s="56" t="s">
        <v>155</v>
      </c>
      <c r="B26" s="57"/>
      <c r="C26" s="57"/>
      <c r="D26" s="11"/>
      <c r="E26" s="57">
        <f>SUM('A Fan 1'!E25,'A Fan 2'!E27,)</f>
        <v>440</v>
      </c>
      <c r="F26" s="17"/>
      <c r="G26" s="17"/>
      <c r="H26" s="17"/>
      <c r="I26" s="57"/>
      <c r="J26" s="57">
        <f>SUM(D26:I26)</f>
        <v>440</v>
      </c>
      <c r="P26" s="14"/>
      <c r="S26" s="14"/>
    </row>
    <row r="27" spans="1:19" ht="15" customHeight="1" x14ac:dyDescent="0.25">
      <c r="A27" s="56" t="s">
        <v>338</v>
      </c>
      <c r="B27" s="57"/>
      <c r="C27" s="57"/>
      <c r="D27" s="16">
        <v>575</v>
      </c>
      <c r="E27" s="57"/>
      <c r="F27" s="57"/>
      <c r="G27" s="57"/>
      <c r="H27" s="57"/>
      <c r="I27" s="13"/>
      <c r="J27" s="57">
        <f t="shared" ref="J27" si="1">SUM(D27:I27)</f>
        <v>575</v>
      </c>
      <c r="P27" s="14"/>
      <c r="S27" s="14"/>
    </row>
    <row r="28" spans="1:19" ht="15" customHeight="1" x14ac:dyDescent="0.25">
      <c r="A28" s="56" t="s">
        <v>347</v>
      </c>
      <c r="B28" s="57">
        <v>2</v>
      </c>
      <c r="C28" s="57"/>
      <c r="D28" s="11">
        <v>1165</v>
      </c>
      <c r="E28" s="57"/>
      <c r="F28" s="17"/>
      <c r="G28" s="17"/>
      <c r="H28" s="17"/>
      <c r="I28" s="57"/>
      <c r="J28" s="57">
        <f>SUM(D28:I28)</f>
        <v>1165</v>
      </c>
      <c r="P28" s="14"/>
      <c r="S28" s="14"/>
    </row>
    <row r="29" spans="1:19" ht="15" customHeight="1" x14ac:dyDescent="0.25">
      <c r="A29" s="56" t="s">
        <v>339</v>
      </c>
      <c r="B29" s="57">
        <v>2</v>
      </c>
      <c r="C29" s="57"/>
      <c r="D29" s="11">
        <v>720</v>
      </c>
      <c r="E29" s="57">
        <v>910</v>
      </c>
      <c r="F29" s="57"/>
      <c r="G29" s="57"/>
      <c r="H29" s="57"/>
      <c r="I29" s="57"/>
      <c r="J29" s="57">
        <f t="shared" ref="J29" si="2">SUM(D29:I29)</f>
        <v>1630</v>
      </c>
      <c r="P29" s="14"/>
      <c r="S29" s="14"/>
    </row>
    <row r="30" spans="1:19" ht="15" customHeight="1" x14ac:dyDescent="0.25">
      <c r="A30" s="56" t="s">
        <v>348</v>
      </c>
      <c r="B30" s="57"/>
      <c r="C30" s="57"/>
      <c r="D30" s="11"/>
      <c r="E30" s="11">
        <v>130</v>
      </c>
      <c r="F30" s="11"/>
      <c r="G30" s="11"/>
      <c r="H30" s="11"/>
      <c r="I30" s="57"/>
      <c r="J30" s="57">
        <f>SUM(D30:I30)</f>
        <v>130</v>
      </c>
      <c r="P30" s="14"/>
      <c r="S30" s="14"/>
    </row>
    <row r="31" spans="1:19" ht="15" customHeight="1" x14ac:dyDescent="0.25">
      <c r="A31" s="56" t="s">
        <v>89</v>
      </c>
      <c r="B31" s="57"/>
      <c r="C31" s="57"/>
      <c r="D31" s="11">
        <f>SUM('A Fan 1'!D28,'A Fan 2'!D24,)</f>
        <v>3515</v>
      </c>
      <c r="E31" s="11"/>
      <c r="F31" s="11"/>
      <c r="G31" s="11"/>
      <c r="H31" s="11"/>
      <c r="I31" s="13"/>
      <c r="J31" s="57">
        <f t="shared" ref="J31:J39" si="3">SUM(D31:I31)</f>
        <v>3515</v>
      </c>
      <c r="P31" s="14"/>
      <c r="S31" s="14"/>
    </row>
    <row r="32" spans="1:19" ht="15" customHeight="1" x14ac:dyDescent="0.25">
      <c r="A32" s="56" t="s">
        <v>341</v>
      </c>
      <c r="B32" s="57"/>
      <c r="C32" s="57"/>
      <c r="D32" s="57"/>
      <c r="E32" s="57">
        <v>510</v>
      </c>
      <c r="F32" s="57"/>
      <c r="G32" s="57"/>
      <c r="H32" s="57"/>
      <c r="I32" s="13"/>
      <c r="J32" s="57">
        <f t="shared" si="3"/>
        <v>510</v>
      </c>
      <c r="P32" s="14"/>
      <c r="S32" s="14"/>
    </row>
    <row r="33" spans="1:19" ht="15" customHeight="1" x14ac:dyDescent="0.25">
      <c r="A33" s="56" t="s">
        <v>93</v>
      </c>
      <c r="B33" s="57"/>
      <c r="C33" s="57"/>
      <c r="D33" s="16">
        <v>1020</v>
      </c>
      <c r="E33" s="57"/>
      <c r="F33" s="57"/>
      <c r="G33" s="57"/>
      <c r="H33" s="57"/>
      <c r="I33" s="13"/>
      <c r="J33" s="57">
        <f t="shared" si="3"/>
        <v>1020</v>
      </c>
      <c r="P33" s="14"/>
      <c r="S33" s="14"/>
    </row>
    <row r="34" spans="1:19" ht="15" customHeight="1" x14ac:dyDescent="0.25">
      <c r="A34" s="56" t="s">
        <v>343</v>
      </c>
      <c r="B34" s="57"/>
      <c r="C34" s="57"/>
      <c r="D34" s="16">
        <v>475</v>
      </c>
      <c r="E34" s="57"/>
      <c r="F34" s="57"/>
      <c r="G34" s="57"/>
      <c r="H34" s="57"/>
      <c r="I34" s="13"/>
      <c r="J34" s="57">
        <f t="shared" si="3"/>
        <v>475</v>
      </c>
      <c r="P34" s="14"/>
      <c r="S34" s="14"/>
    </row>
    <row r="35" spans="1:19" ht="15" customHeight="1" x14ac:dyDescent="0.25">
      <c r="A35" s="56" t="s">
        <v>344</v>
      </c>
      <c r="B35" s="57"/>
      <c r="C35" s="57"/>
      <c r="D35" s="16"/>
      <c r="E35" s="57">
        <v>45</v>
      </c>
      <c r="F35" s="57"/>
      <c r="G35" s="57"/>
      <c r="H35" s="57"/>
      <c r="I35" s="13"/>
      <c r="J35" s="57">
        <f t="shared" si="3"/>
        <v>45</v>
      </c>
      <c r="K35" s="19"/>
      <c r="L35" s="19"/>
    </row>
    <row r="36" spans="1:19" ht="15" customHeight="1" x14ac:dyDescent="0.25">
      <c r="A36" s="56" t="s">
        <v>196</v>
      </c>
      <c r="B36" s="57"/>
      <c r="C36" s="57"/>
      <c r="D36" s="57"/>
      <c r="E36" s="57">
        <v>65</v>
      </c>
      <c r="F36" s="57"/>
      <c r="G36" s="57"/>
      <c r="H36" s="57"/>
      <c r="I36" s="13"/>
      <c r="J36" s="57">
        <f t="shared" si="3"/>
        <v>65</v>
      </c>
      <c r="K36" s="19"/>
      <c r="L36" s="19"/>
      <c r="O36" s="19"/>
    </row>
    <row r="37" spans="1:19" ht="15" customHeight="1" x14ac:dyDescent="0.25">
      <c r="A37" s="56" t="s">
        <v>342</v>
      </c>
      <c r="B37" s="57"/>
      <c r="C37" s="57"/>
      <c r="D37" s="11">
        <f>SUM('A Fan 1'!D29,'A Fan 2'!D30,)</f>
        <v>1280</v>
      </c>
      <c r="E37" s="11"/>
      <c r="F37" s="11"/>
      <c r="G37" s="11"/>
      <c r="H37" s="11"/>
      <c r="I37" s="13"/>
      <c r="J37" s="57">
        <f t="shared" si="3"/>
        <v>1280</v>
      </c>
      <c r="K37" s="19"/>
      <c r="M37" s="19"/>
    </row>
    <row r="38" spans="1:19" ht="15" customHeight="1" x14ac:dyDescent="0.25">
      <c r="A38" s="56" t="s">
        <v>349</v>
      </c>
      <c r="B38" s="57"/>
      <c r="C38" s="57"/>
      <c r="D38" s="11"/>
      <c r="E38" s="11">
        <v>425</v>
      </c>
      <c r="F38" s="11"/>
      <c r="G38" s="11"/>
      <c r="H38" s="11"/>
      <c r="I38" s="13"/>
      <c r="J38" s="57">
        <f t="shared" si="3"/>
        <v>425</v>
      </c>
    </row>
    <row r="39" spans="1:19" ht="15" customHeight="1" x14ac:dyDescent="0.25">
      <c r="A39" s="56" t="s">
        <v>350</v>
      </c>
      <c r="B39" s="57"/>
      <c r="C39" s="57"/>
      <c r="D39" s="11">
        <v>65</v>
      </c>
      <c r="E39" s="11"/>
      <c r="F39" s="11"/>
      <c r="G39" s="11"/>
      <c r="H39" s="11"/>
      <c r="I39" s="13"/>
      <c r="J39" s="57">
        <f t="shared" si="3"/>
        <v>65</v>
      </c>
    </row>
    <row r="40" spans="1:19" ht="15" customHeight="1" x14ac:dyDescent="0.25">
      <c r="A40" s="56" t="s">
        <v>167</v>
      </c>
      <c r="B40" s="57"/>
      <c r="C40" s="57"/>
      <c r="D40" s="11">
        <v>205</v>
      </c>
      <c r="E40" s="11"/>
      <c r="F40" s="11"/>
      <c r="G40" s="11"/>
      <c r="H40" s="11"/>
      <c r="I40" s="13"/>
      <c r="J40" s="57">
        <f>SUM(D40:I40)</f>
        <v>205</v>
      </c>
      <c r="L40" s="19"/>
      <c r="M40" s="19"/>
    </row>
    <row r="41" spans="1:19" ht="15" customHeight="1" x14ac:dyDescent="0.25">
      <c r="A41" s="56" t="s">
        <v>257</v>
      </c>
      <c r="B41" s="57">
        <v>3</v>
      </c>
      <c r="C41" s="57"/>
      <c r="D41" s="11"/>
      <c r="E41" s="11">
        <f>SUM('A Fan 1'!E33,'A Fan 2'!E23,)</f>
        <v>480</v>
      </c>
      <c r="F41" s="11"/>
      <c r="G41" s="11"/>
      <c r="H41" s="11">
        <f>SUM('A Fan 1'!H33,'A Fan 2'!H23,)</f>
        <v>200</v>
      </c>
      <c r="I41" s="57"/>
      <c r="J41" s="57">
        <f t="shared" ref="J41" si="4">SUM(D41:I41)</f>
        <v>680</v>
      </c>
      <c r="L41" s="19"/>
    </row>
    <row r="42" spans="1:19" ht="15" customHeight="1" thickBot="1" x14ac:dyDescent="0.3">
      <c r="A42" s="56" t="s">
        <v>212</v>
      </c>
      <c r="B42" s="57"/>
      <c r="C42" s="57"/>
      <c r="D42" s="11">
        <v>1920</v>
      </c>
      <c r="E42" s="11"/>
      <c r="F42" s="11"/>
      <c r="G42" s="11"/>
      <c r="H42" s="11"/>
      <c r="I42" s="13"/>
      <c r="J42" s="57">
        <f>SUM(D42:I42)</f>
        <v>1920</v>
      </c>
      <c r="M42" s="19"/>
      <c r="N42" s="19"/>
    </row>
    <row r="43" spans="1:19" x14ac:dyDescent="0.25">
      <c r="A43" s="288" t="s">
        <v>17</v>
      </c>
      <c r="B43" s="289"/>
      <c r="C43" s="290"/>
      <c r="D43" s="276">
        <f>SUM(D12:D42)</f>
        <v>14170</v>
      </c>
      <c r="E43" s="276">
        <f>SUM(E12:E42)</f>
        <v>4005</v>
      </c>
      <c r="F43" s="276">
        <f>SUM(F12:F42)</f>
        <v>870</v>
      </c>
      <c r="G43" s="276"/>
      <c r="H43" s="276">
        <f>SUM(H12:H42)</f>
        <v>200</v>
      </c>
      <c r="I43" s="276"/>
      <c r="J43" s="278">
        <f>SUM(D43:I44)</f>
        <v>19245</v>
      </c>
    </row>
    <row r="44" spans="1:19" ht="13.8" thickBot="1" x14ac:dyDescent="0.3">
      <c r="A44" s="291"/>
      <c r="B44" s="292"/>
      <c r="C44" s="293"/>
      <c r="D44" s="277"/>
      <c r="E44" s="277"/>
      <c r="F44" s="277"/>
      <c r="G44" s="277"/>
      <c r="H44" s="277"/>
      <c r="I44" s="277"/>
      <c r="J44" s="279"/>
      <c r="L44" s="19"/>
    </row>
    <row r="45" spans="1:19" x14ac:dyDescent="0.25">
      <c r="A45" s="280" t="s">
        <v>18</v>
      </c>
      <c r="B45" s="280"/>
      <c r="C45" s="280"/>
      <c r="D45" s="280"/>
      <c r="E45" s="280"/>
      <c r="F45" s="280"/>
      <c r="G45" s="280"/>
      <c r="H45" s="280"/>
      <c r="I45" s="281"/>
      <c r="J45" s="282">
        <f>SUM(J12:J42)</f>
        <v>19245</v>
      </c>
    </row>
    <row r="46" spans="1:19" ht="13.8" thickBot="1" x14ac:dyDescent="0.3">
      <c r="A46" s="280"/>
      <c r="B46" s="280"/>
      <c r="C46" s="280"/>
      <c r="D46" s="280"/>
      <c r="E46" s="280"/>
      <c r="F46" s="280"/>
      <c r="G46" s="280"/>
      <c r="H46" s="280"/>
      <c r="I46" s="281"/>
      <c r="J46" s="283"/>
    </row>
    <row r="47" spans="1:19" ht="13.8" thickTop="1" x14ac:dyDescent="0.25">
      <c r="A47" s="284" t="s">
        <v>355</v>
      </c>
      <c r="B47" s="284"/>
      <c r="C47" s="284"/>
      <c r="D47" s="284"/>
      <c r="E47" s="284"/>
      <c r="F47" s="284"/>
      <c r="G47" s="284"/>
      <c r="H47" s="284"/>
      <c r="I47" s="285"/>
      <c r="J47" s="286">
        <f>SUM('A Fan 1'!J39:J40,'A Fan 2'!J39:J40)</f>
        <v>24920</v>
      </c>
    </row>
    <row r="48" spans="1:19" ht="13.8" thickBot="1" x14ac:dyDescent="0.3">
      <c r="A48" s="284"/>
      <c r="B48" s="284"/>
      <c r="C48" s="284"/>
      <c r="D48" s="284"/>
      <c r="E48" s="284"/>
      <c r="F48" s="284"/>
      <c r="G48" s="284"/>
      <c r="H48" s="284"/>
      <c r="I48" s="285"/>
      <c r="J48" s="287"/>
    </row>
    <row r="49" spans="1:13" ht="13.8" thickTop="1" x14ac:dyDescent="0.25">
      <c r="A49" s="269" t="s">
        <v>19</v>
      </c>
      <c r="B49" s="269"/>
      <c r="C49" s="269"/>
      <c r="D49" s="20"/>
      <c r="E49" s="21"/>
      <c r="F49" s="22"/>
      <c r="G49" s="22"/>
      <c r="H49" s="22"/>
      <c r="M49" s="19"/>
    </row>
    <row r="50" spans="1:13" x14ac:dyDescent="0.25">
      <c r="A50" s="270" t="s">
        <v>124</v>
      </c>
      <c r="B50" s="270"/>
      <c r="C50" s="270"/>
      <c r="D50" s="23"/>
      <c r="E50" s="270" t="s">
        <v>66</v>
      </c>
      <c r="F50" s="270"/>
      <c r="G50" s="270"/>
      <c r="H50" s="23"/>
    </row>
    <row r="51" spans="1:13" x14ac:dyDescent="0.25">
      <c r="A51" s="270" t="s">
        <v>352</v>
      </c>
      <c r="B51" s="270"/>
      <c r="C51" s="270"/>
      <c r="D51" s="23"/>
      <c r="E51" s="270" t="s">
        <v>46</v>
      </c>
      <c r="F51" s="270"/>
      <c r="G51" s="270"/>
      <c r="H51" s="23"/>
    </row>
    <row r="52" spans="1:13" x14ac:dyDescent="0.25">
      <c r="A52" s="270" t="s">
        <v>159</v>
      </c>
      <c r="B52" s="270"/>
      <c r="C52" s="270"/>
      <c r="D52" s="23"/>
      <c r="E52" s="270"/>
      <c r="F52" s="270"/>
      <c r="G52" s="270"/>
      <c r="H52" s="23"/>
    </row>
    <row r="53" spans="1:13" x14ac:dyDescent="0.25">
      <c r="A53" s="270"/>
      <c r="B53" s="270"/>
      <c r="C53" s="270"/>
      <c r="D53" s="23"/>
      <c r="E53" s="24"/>
      <c r="F53" s="24"/>
      <c r="G53" s="24"/>
      <c r="H53" s="25">
        <f>SUM('A Fan 1'!H45,'A Fan 2'!H45)</f>
        <v>5675</v>
      </c>
      <c r="L53" s="19"/>
    </row>
  </sheetData>
  <mergeCells count="36">
    <mergeCell ref="A53:C53"/>
    <mergeCell ref="A49:C49"/>
    <mergeCell ref="A50:C50"/>
    <mergeCell ref="E50:G50"/>
    <mergeCell ref="A51:C51"/>
    <mergeCell ref="E51:G51"/>
    <mergeCell ref="A52:C52"/>
    <mergeCell ref="E52:G52"/>
    <mergeCell ref="I43:I44"/>
    <mergeCell ref="J43:J44"/>
    <mergeCell ref="A45:I46"/>
    <mergeCell ref="J45:J46"/>
    <mergeCell ref="A47:I48"/>
    <mergeCell ref="J47:J48"/>
    <mergeCell ref="A43:C44"/>
    <mergeCell ref="D43:D44"/>
    <mergeCell ref="E43:E44"/>
    <mergeCell ref="F43:F44"/>
    <mergeCell ref="G43:G44"/>
    <mergeCell ref="H43:H4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5" tint="0.39997558519241921"/>
  </sheetPr>
  <dimension ref="A1:S56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231</v>
      </c>
      <c r="B6" s="256"/>
      <c r="C6" s="256"/>
      <c r="D6" s="257"/>
      <c r="E6" s="261" t="s">
        <v>3</v>
      </c>
      <c r="F6" s="262"/>
      <c r="G6" s="262"/>
      <c r="H6" s="265">
        <f>J41</f>
        <v>35675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224</v>
      </c>
      <c r="B12" s="57">
        <v>2</v>
      </c>
      <c r="C12" s="57"/>
      <c r="D12" s="11"/>
      <c r="E12" s="57"/>
      <c r="F12" s="57">
        <v>660</v>
      </c>
      <c r="G12" s="57"/>
      <c r="H12" s="57"/>
      <c r="I12" s="57"/>
      <c r="J12" s="57">
        <f>SUM(D12:I12)</f>
        <v>660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4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6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225</v>
      </c>
      <c r="B16" s="57">
        <v>2</v>
      </c>
      <c r="C16" s="57"/>
      <c r="D16" s="16"/>
      <c r="E16" s="17"/>
      <c r="F16" s="17">
        <v>660</v>
      </c>
      <c r="G16" s="17"/>
      <c r="H16" s="17"/>
      <c r="I16" s="57"/>
      <c r="J16" s="57">
        <f t="shared" ref="J16:J22" si="0">SUM(D16:I16)</f>
        <v>660</v>
      </c>
      <c r="P16" s="14"/>
      <c r="S16" s="14"/>
    </row>
    <row r="17" spans="1:19" ht="15" customHeight="1" x14ac:dyDescent="0.25">
      <c r="A17" s="60" t="s">
        <v>52</v>
      </c>
      <c r="B17" s="57"/>
      <c r="C17" s="57">
        <v>8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6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58</v>
      </c>
      <c r="B19" s="57"/>
      <c r="C19" s="57"/>
      <c r="D19" s="57"/>
      <c r="E19" s="57">
        <v>6035</v>
      </c>
      <c r="F19" s="18"/>
      <c r="G19" s="57"/>
      <c r="H19" s="57"/>
      <c r="I19" s="13"/>
      <c r="J19" s="57">
        <f t="shared" si="0"/>
        <v>6035</v>
      </c>
      <c r="P19" s="14"/>
      <c r="S19" s="14"/>
    </row>
    <row r="20" spans="1:19" ht="15" customHeight="1" x14ac:dyDescent="0.25">
      <c r="A20" s="56" t="s">
        <v>64</v>
      </c>
      <c r="B20" s="57"/>
      <c r="C20" s="57"/>
      <c r="D20" s="16"/>
      <c r="E20" s="57">
        <v>7300</v>
      </c>
      <c r="F20" s="57"/>
      <c r="G20" s="57"/>
      <c r="H20" s="108"/>
      <c r="I20" s="13"/>
      <c r="J20" s="57">
        <f t="shared" si="0"/>
        <v>7300</v>
      </c>
      <c r="P20" s="14"/>
      <c r="S20" s="14"/>
    </row>
    <row r="21" spans="1:19" ht="15" customHeight="1" x14ac:dyDescent="0.25">
      <c r="A21" s="56" t="s">
        <v>232</v>
      </c>
      <c r="B21" s="57"/>
      <c r="C21" s="57"/>
      <c r="D21" s="57">
        <v>4390</v>
      </c>
      <c r="E21" s="57"/>
      <c r="F21" s="18"/>
      <c r="G21" s="57"/>
      <c r="H21" s="57"/>
      <c r="I21" s="13"/>
      <c r="J21" s="57">
        <f t="shared" si="0"/>
        <v>4390</v>
      </c>
      <c r="P21" s="14"/>
      <c r="S21" s="14"/>
    </row>
    <row r="22" spans="1:19" ht="15" customHeight="1" x14ac:dyDescent="0.25">
      <c r="A22" s="56" t="s">
        <v>233</v>
      </c>
      <c r="B22" s="57"/>
      <c r="C22" s="57"/>
      <c r="D22" s="16"/>
      <c r="E22" s="57">
        <v>1985</v>
      </c>
      <c r="F22" s="57"/>
      <c r="G22" s="57"/>
      <c r="H22" s="57"/>
      <c r="I22" s="13"/>
      <c r="J22" s="57">
        <f t="shared" si="0"/>
        <v>1985</v>
      </c>
      <c r="P22" s="14"/>
      <c r="S22" s="14"/>
    </row>
    <row r="23" spans="1:19" ht="15" customHeight="1" x14ac:dyDescent="0.25">
      <c r="A23" s="56" t="s">
        <v>234</v>
      </c>
      <c r="B23" s="57"/>
      <c r="C23" s="57"/>
      <c r="D23" s="11">
        <v>700</v>
      </c>
      <c r="E23" s="57"/>
      <c r="F23" s="57"/>
      <c r="G23" s="57"/>
      <c r="H23" s="57"/>
      <c r="I23" s="57"/>
      <c r="J23" s="57">
        <f>SUM(D23:I23)</f>
        <v>700</v>
      </c>
      <c r="P23" s="14"/>
      <c r="S23" s="14"/>
    </row>
    <row r="24" spans="1:19" ht="15" customHeight="1" x14ac:dyDescent="0.25">
      <c r="A24" s="56" t="s">
        <v>89</v>
      </c>
      <c r="B24" s="57"/>
      <c r="C24" s="57"/>
      <c r="D24" s="11">
        <v>2120</v>
      </c>
      <c r="E24" s="57"/>
      <c r="G24" s="57"/>
      <c r="H24" s="57"/>
      <c r="I24" s="57"/>
      <c r="J24" s="57">
        <f t="shared" ref="J24:J37" si="1">SUM(D24:I24)</f>
        <v>2120</v>
      </c>
      <c r="P24" s="14"/>
      <c r="S24" s="14"/>
    </row>
    <row r="25" spans="1:19" ht="15" customHeight="1" x14ac:dyDescent="0.25">
      <c r="A25" s="56" t="s">
        <v>235</v>
      </c>
      <c r="B25" s="57"/>
      <c r="C25" s="57"/>
      <c r="D25" s="11">
        <v>450</v>
      </c>
      <c r="E25" s="57">
        <v>465</v>
      </c>
      <c r="F25" s="57"/>
      <c r="G25" s="57"/>
      <c r="H25" s="57"/>
      <c r="I25" s="57"/>
      <c r="J25" s="57">
        <f t="shared" si="1"/>
        <v>915</v>
      </c>
      <c r="P25" s="14"/>
      <c r="S25" s="14"/>
    </row>
    <row r="26" spans="1:19" ht="15" customHeight="1" x14ac:dyDescent="0.25">
      <c r="A26" s="56" t="s">
        <v>236</v>
      </c>
      <c r="B26" s="57"/>
      <c r="C26" s="57"/>
      <c r="D26" s="11"/>
      <c r="E26" s="57"/>
      <c r="F26" s="57">
        <v>1135</v>
      </c>
      <c r="G26" s="57"/>
      <c r="H26" s="57"/>
      <c r="I26" s="57"/>
      <c r="J26" s="57">
        <f t="shared" si="1"/>
        <v>1135</v>
      </c>
      <c r="P26" s="14"/>
      <c r="S26" s="14"/>
    </row>
    <row r="27" spans="1:19" ht="15" customHeight="1" x14ac:dyDescent="0.25">
      <c r="A27" s="56" t="s">
        <v>241</v>
      </c>
      <c r="B27" s="57"/>
      <c r="C27" s="57"/>
      <c r="D27" s="16">
        <v>885</v>
      </c>
      <c r="E27" s="17"/>
      <c r="F27" s="17"/>
      <c r="G27" s="17"/>
      <c r="H27" s="17"/>
      <c r="I27" s="57"/>
      <c r="J27" s="57">
        <f t="shared" si="1"/>
        <v>885</v>
      </c>
      <c r="P27" s="14"/>
      <c r="S27" s="14"/>
    </row>
    <row r="28" spans="1:19" ht="15" customHeight="1" x14ac:dyDescent="0.25">
      <c r="A28" s="56" t="s">
        <v>237</v>
      </c>
      <c r="B28" s="57"/>
      <c r="C28" s="57"/>
      <c r="D28" s="16"/>
      <c r="E28" s="17">
        <v>220</v>
      </c>
      <c r="F28" s="17"/>
      <c r="G28" s="17"/>
      <c r="H28" s="17"/>
      <c r="I28" s="57"/>
      <c r="J28" s="57">
        <f t="shared" si="1"/>
        <v>220</v>
      </c>
      <c r="P28" s="14"/>
      <c r="S28" s="14"/>
    </row>
    <row r="29" spans="1:19" ht="15" customHeight="1" x14ac:dyDescent="0.25">
      <c r="A29" s="56" t="s">
        <v>239</v>
      </c>
      <c r="B29" s="57"/>
      <c r="C29" s="57"/>
      <c r="D29" s="57">
        <v>410</v>
      </c>
      <c r="E29" s="57"/>
      <c r="F29" s="57"/>
      <c r="G29" s="57"/>
      <c r="H29" s="57"/>
      <c r="I29" s="13"/>
      <c r="J29" s="57">
        <f t="shared" si="1"/>
        <v>410</v>
      </c>
      <c r="P29" s="14"/>
      <c r="S29" s="14"/>
    </row>
    <row r="30" spans="1:19" ht="15" customHeight="1" x14ac:dyDescent="0.25">
      <c r="A30" s="56" t="s">
        <v>167</v>
      </c>
      <c r="B30" s="57"/>
      <c r="C30" s="57"/>
      <c r="D30" s="57">
        <v>425</v>
      </c>
      <c r="E30" s="57"/>
      <c r="F30" s="57"/>
      <c r="G30" s="57"/>
      <c r="H30" s="57"/>
      <c r="I30" s="13"/>
      <c r="J30" s="57">
        <f t="shared" si="1"/>
        <v>425</v>
      </c>
      <c r="P30" s="14"/>
      <c r="S30" s="14"/>
    </row>
    <row r="31" spans="1:19" ht="15" customHeight="1" x14ac:dyDescent="0.25">
      <c r="A31" s="56" t="s">
        <v>240</v>
      </c>
      <c r="B31" s="57"/>
      <c r="C31" s="57"/>
      <c r="D31" s="16">
        <v>690</v>
      </c>
      <c r="E31" s="57"/>
      <c r="F31" s="57"/>
      <c r="G31" s="57"/>
      <c r="H31" s="57"/>
      <c r="I31" s="13"/>
      <c r="J31" s="57">
        <f t="shared" si="1"/>
        <v>690</v>
      </c>
      <c r="P31" s="14"/>
      <c r="S31" s="14"/>
    </row>
    <row r="32" spans="1:19" ht="15" customHeight="1" x14ac:dyDescent="0.25">
      <c r="A32" s="56" t="s">
        <v>242</v>
      </c>
      <c r="B32" s="57"/>
      <c r="C32" s="57"/>
      <c r="D32" s="16"/>
      <c r="E32" s="57">
        <v>140</v>
      </c>
      <c r="F32" s="57"/>
      <c r="G32" s="57"/>
      <c r="H32" s="57"/>
      <c r="I32" s="13"/>
      <c r="J32" s="57">
        <f t="shared" si="1"/>
        <v>140</v>
      </c>
      <c r="P32" s="14"/>
      <c r="S32" s="14"/>
    </row>
    <row r="33" spans="1:19" ht="15" customHeight="1" x14ac:dyDescent="0.25">
      <c r="A33" s="56" t="s">
        <v>244</v>
      </c>
      <c r="B33" s="57"/>
      <c r="C33" s="57"/>
      <c r="D33" s="16"/>
      <c r="E33" s="57"/>
      <c r="F33" s="57">
        <v>2040</v>
      </c>
      <c r="G33" s="57"/>
      <c r="H33" s="57"/>
      <c r="I33" s="13"/>
      <c r="J33" s="57">
        <f t="shared" si="1"/>
        <v>2040</v>
      </c>
      <c r="P33" s="14"/>
      <c r="S33" s="14"/>
    </row>
    <row r="34" spans="1:19" ht="15" customHeight="1" x14ac:dyDescent="0.25">
      <c r="A34" s="56" t="s">
        <v>243</v>
      </c>
      <c r="B34" s="57"/>
      <c r="C34" s="57"/>
      <c r="D34" s="16">
        <v>1940</v>
      </c>
      <c r="E34" s="57"/>
      <c r="F34" s="57"/>
      <c r="G34" s="57"/>
      <c r="H34" s="57"/>
      <c r="I34" s="13"/>
      <c r="J34" s="57">
        <f t="shared" si="1"/>
        <v>1940</v>
      </c>
      <c r="P34" s="14"/>
      <c r="S34" s="14"/>
    </row>
    <row r="35" spans="1:19" ht="15" customHeight="1" x14ac:dyDescent="0.25">
      <c r="A35" s="56" t="s">
        <v>245</v>
      </c>
      <c r="B35" s="57"/>
      <c r="C35" s="57"/>
      <c r="D35" s="16">
        <v>1820</v>
      </c>
      <c r="E35" s="57"/>
      <c r="F35" s="57"/>
      <c r="G35" s="57"/>
      <c r="H35" s="57"/>
      <c r="I35" s="13"/>
      <c r="J35" s="57">
        <f t="shared" si="1"/>
        <v>1820</v>
      </c>
      <c r="P35" s="14"/>
      <c r="S35" s="14"/>
    </row>
    <row r="36" spans="1:19" ht="15" customHeight="1" x14ac:dyDescent="0.25">
      <c r="A36" s="56" t="s">
        <v>246</v>
      </c>
      <c r="B36" s="57"/>
      <c r="C36" s="57"/>
      <c r="D36" s="16"/>
      <c r="E36" s="57">
        <v>870</v>
      </c>
      <c r="F36" s="57"/>
      <c r="G36" s="57"/>
      <c r="H36" s="57"/>
      <c r="I36" s="108"/>
      <c r="J36" s="57">
        <f t="shared" si="1"/>
        <v>870</v>
      </c>
      <c r="P36" s="14"/>
      <c r="S36" s="14"/>
    </row>
    <row r="37" spans="1:19" ht="15" customHeight="1" x14ac:dyDescent="0.25">
      <c r="A37" s="56" t="s">
        <v>247</v>
      </c>
      <c r="B37" s="57"/>
      <c r="C37" s="57"/>
      <c r="D37" s="16">
        <v>195</v>
      </c>
      <c r="E37" s="57"/>
      <c r="F37" s="57"/>
      <c r="G37" s="57"/>
      <c r="H37" s="57"/>
      <c r="I37" s="13"/>
      <c r="J37" s="57">
        <f t="shared" si="1"/>
        <v>195</v>
      </c>
      <c r="P37" s="14"/>
      <c r="S37" s="14"/>
    </row>
    <row r="38" spans="1:19" ht="15" customHeight="1" thickBot="1" x14ac:dyDescent="0.3">
      <c r="A38" s="56" t="s">
        <v>248</v>
      </c>
      <c r="B38" s="57"/>
      <c r="C38" s="57"/>
      <c r="D38" s="16"/>
      <c r="E38" s="57">
        <v>140</v>
      </c>
      <c r="F38" s="57"/>
      <c r="G38" s="57"/>
      <c r="H38" s="57"/>
      <c r="I38" s="13"/>
      <c r="J38" s="57">
        <f t="shared" ref="J38" si="2">SUM(D38:I38)</f>
        <v>140</v>
      </c>
      <c r="P38" s="14"/>
      <c r="S38" s="14"/>
    </row>
    <row r="39" spans="1:19" x14ac:dyDescent="0.25">
      <c r="A39" s="288" t="s">
        <v>17</v>
      </c>
      <c r="B39" s="289"/>
      <c r="C39" s="290"/>
      <c r="D39" s="276">
        <f>SUM(D12:D38)</f>
        <v>14025</v>
      </c>
      <c r="E39" s="276">
        <f>SUM(E12:E38)</f>
        <v>17155</v>
      </c>
      <c r="F39" s="276">
        <f>SUM(F12:F38)</f>
        <v>4495</v>
      </c>
      <c r="G39" s="276"/>
      <c r="H39" s="276"/>
      <c r="I39" s="276"/>
      <c r="J39" s="278">
        <f>SUM(D39:I40)</f>
        <v>35675</v>
      </c>
      <c r="M39" s="19"/>
      <c r="N39" s="19"/>
    </row>
    <row r="40" spans="1:19" ht="13.8" thickBot="1" x14ac:dyDescent="0.3">
      <c r="A40" s="291"/>
      <c r="B40" s="292"/>
      <c r="C40" s="293"/>
      <c r="D40" s="277"/>
      <c r="E40" s="277"/>
      <c r="F40" s="277"/>
      <c r="G40" s="277"/>
      <c r="H40" s="277"/>
      <c r="I40" s="277"/>
      <c r="J40" s="279"/>
    </row>
    <row r="41" spans="1:19" x14ac:dyDescent="0.25">
      <c r="A41" s="280" t="s">
        <v>18</v>
      </c>
      <c r="B41" s="280"/>
      <c r="C41" s="280"/>
      <c r="D41" s="280"/>
      <c r="E41" s="280"/>
      <c r="F41" s="280"/>
      <c r="G41" s="280"/>
      <c r="H41" s="280"/>
      <c r="I41" s="281"/>
      <c r="J41" s="282">
        <f>SUM(J12:J38)</f>
        <v>35675</v>
      </c>
    </row>
    <row r="42" spans="1:19" ht="13.8" thickBot="1" x14ac:dyDescent="0.3">
      <c r="A42" s="280"/>
      <c r="B42" s="280"/>
      <c r="C42" s="280"/>
      <c r="D42" s="280"/>
      <c r="E42" s="280"/>
      <c r="F42" s="280"/>
      <c r="G42" s="280"/>
      <c r="H42" s="280"/>
      <c r="I42" s="281"/>
      <c r="J42" s="283"/>
      <c r="L42" s="19"/>
    </row>
    <row r="43" spans="1:19" ht="13.8" thickTop="1" x14ac:dyDescent="0.25">
      <c r="A43" s="284" t="s">
        <v>229</v>
      </c>
      <c r="B43" s="284"/>
      <c r="C43" s="284"/>
      <c r="D43" s="284"/>
      <c r="E43" s="284"/>
      <c r="F43" s="284"/>
      <c r="G43" s="284"/>
      <c r="H43" s="284"/>
      <c r="I43" s="285"/>
      <c r="J43" s="286">
        <v>39000</v>
      </c>
    </row>
    <row r="44" spans="1:19" ht="13.8" thickBot="1" x14ac:dyDescent="0.3">
      <c r="A44" s="284"/>
      <c r="B44" s="284"/>
      <c r="C44" s="284"/>
      <c r="D44" s="284"/>
      <c r="E44" s="284"/>
      <c r="F44" s="284"/>
      <c r="G44" s="284"/>
      <c r="H44" s="284"/>
      <c r="I44" s="285"/>
      <c r="J44" s="287"/>
      <c r="M44" s="19"/>
    </row>
    <row r="45" spans="1:19" ht="13.8" thickTop="1" x14ac:dyDescent="0.25">
      <c r="A45" s="269" t="s">
        <v>19</v>
      </c>
      <c r="B45" s="269"/>
      <c r="C45" s="269"/>
      <c r="D45" s="20"/>
      <c r="E45" s="21"/>
      <c r="F45" s="22"/>
      <c r="G45" s="22"/>
      <c r="H45" s="22"/>
      <c r="L45" s="19"/>
    </row>
    <row r="46" spans="1:19" x14ac:dyDescent="0.25">
      <c r="A46" s="270" t="s">
        <v>124</v>
      </c>
      <c r="B46" s="270"/>
      <c r="C46" s="270"/>
      <c r="D46" s="23"/>
      <c r="E46" s="270" t="s">
        <v>66</v>
      </c>
      <c r="F46" s="270"/>
      <c r="G46" s="270"/>
      <c r="H46" s="23"/>
    </row>
    <row r="47" spans="1:19" x14ac:dyDescent="0.25">
      <c r="A47" s="270" t="s">
        <v>251</v>
      </c>
      <c r="B47" s="270"/>
      <c r="C47" s="270"/>
      <c r="D47" s="23"/>
      <c r="E47" s="270" t="s">
        <v>249</v>
      </c>
      <c r="F47" s="270"/>
      <c r="G47" s="270" t="s">
        <v>249</v>
      </c>
      <c r="H47" s="23"/>
    </row>
    <row r="48" spans="1:19" x14ac:dyDescent="0.25">
      <c r="A48" s="270" t="s">
        <v>159</v>
      </c>
      <c r="B48" s="270"/>
      <c r="C48" s="270"/>
      <c r="D48" s="23"/>
      <c r="E48" s="270" t="s">
        <v>207</v>
      </c>
      <c r="F48" s="270"/>
      <c r="G48" s="270" t="s">
        <v>207</v>
      </c>
      <c r="H48" s="23"/>
    </row>
    <row r="49" spans="1:8" x14ac:dyDescent="0.25">
      <c r="A49" s="270" t="s">
        <v>238</v>
      </c>
      <c r="B49" s="270"/>
      <c r="C49" s="270"/>
      <c r="D49" s="23"/>
      <c r="E49" s="270" t="s">
        <v>250</v>
      </c>
      <c r="F49" s="270"/>
      <c r="G49" s="270"/>
      <c r="H49" s="23"/>
    </row>
    <row r="50" spans="1:8" x14ac:dyDescent="0.25">
      <c r="A50" s="270"/>
      <c r="B50" s="270"/>
      <c r="C50" s="270"/>
      <c r="D50" s="23"/>
      <c r="E50" s="270"/>
      <c r="F50" s="270"/>
      <c r="G50" s="270"/>
      <c r="H50" s="23"/>
    </row>
    <row r="51" spans="1:8" ht="13.8" x14ac:dyDescent="0.25">
      <c r="A51" s="270"/>
      <c r="B51" s="270"/>
      <c r="C51" s="270"/>
      <c r="D51" s="23"/>
      <c r="E51" s="24"/>
      <c r="F51" s="24"/>
      <c r="G51" s="24"/>
      <c r="H51" s="109">
        <v>3325</v>
      </c>
    </row>
    <row r="54" spans="1:8" x14ac:dyDescent="0.25">
      <c r="H54" s="54"/>
    </row>
    <row r="56" spans="1:8" x14ac:dyDescent="0.25">
      <c r="E56" s="54"/>
    </row>
  </sheetData>
  <mergeCells count="40">
    <mergeCell ref="A51:C51"/>
    <mergeCell ref="E47:G47"/>
    <mergeCell ref="E48:G48"/>
    <mergeCell ref="A47:C47"/>
    <mergeCell ref="A48:C48"/>
    <mergeCell ref="A50:C50"/>
    <mergeCell ref="E50:G50"/>
    <mergeCell ref="A45:C45"/>
    <mergeCell ref="A46:C46"/>
    <mergeCell ref="E46:G46"/>
    <mergeCell ref="A49:C49"/>
    <mergeCell ref="E49:G49"/>
    <mergeCell ref="I39:I40"/>
    <mergeCell ref="J39:J40"/>
    <mergeCell ref="A41:I42"/>
    <mergeCell ref="J41:J42"/>
    <mergeCell ref="A43:I44"/>
    <mergeCell ref="J43:J44"/>
    <mergeCell ref="A39:C40"/>
    <mergeCell ref="D39:D40"/>
    <mergeCell ref="E39:E40"/>
    <mergeCell ref="F39:F40"/>
    <mergeCell ref="G39:G40"/>
    <mergeCell ref="H39:H4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3" orientation="portrait" horizontalDpi="4294967293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5" tint="0.59999389629810485"/>
  </sheetPr>
  <dimension ref="A1:S57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282</v>
      </c>
      <c r="B6" s="256"/>
      <c r="C6" s="256"/>
      <c r="D6" s="257"/>
      <c r="E6" s="261" t="s">
        <v>3</v>
      </c>
      <c r="F6" s="262"/>
      <c r="G6" s="262"/>
      <c r="H6" s="265">
        <f>J45</f>
        <v>53075</v>
      </c>
      <c r="I6" s="267" t="s">
        <v>283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284</v>
      </c>
      <c r="D10" s="275" t="s">
        <v>8</v>
      </c>
      <c r="E10" s="77" t="s">
        <v>9</v>
      </c>
      <c r="F10" s="77" t="s">
        <v>10</v>
      </c>
      <c r="G10" s="77" t="s">
        <v>87</v>
      </c>
      <c r="H10" s="77" t="s">
        <v>285</v>
      </c>
      <c r="I10" s="77" t="s">
        <v>11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78" t="s">
        <v>14</v>
      </c>
      <c r="H11" s="78" t="s">
        <v>14</v>
      </c>
      <c r="I11" s="78" t="s">
        <v>15</v>
      </c>
      <c r="J11" s="78" t="s">
        <v>16</v>
      </c>
    </row>
    <row r="12" spans="1:19" ht="15" customHeight="1" x14ac:dyDescent="0.25">
      <c r="A12" s="56" t="s">
        <v>89</v>
      </c>
      <c r="B12" s="57">
        <v>4</v>
      </c>
      <c r="C12" s="57"/>
      <c r="D12" s="11"/>
      <c r="E12" s="57"/>
      <c r="F12" s="57"/>
      <c r="G12" s="57">
        <f>SUM('South 1'!G12,'South 2'!G12,)</f>
        <v>1360</v>
      </c>
      <c r="H12" s="57">
        <v>210</v>
      </c>
      <c r="I12" s="57"/>
      <c r="J12" s="57">
        <f>SUM(D12:I12)</f>
        <v>1570</v>
      </c>
      <c r="P12" s="12"/>
      <c r="S12" s="12"/>
    </row>
    <row r="13" spans="1:19" ht="15" customHeight="1" x14ac:dyDescent="0.25">
      <c r="A13" s="56" t="s">
        <v>286</v>
      </c>
      <c r="B13" s="57"/>
      <c r="C13" s="57"/>
      <c r="D13" s="11"/>
      <c r="E13" s="57"/>
      <c r="F13" s="57"/>
      <c r="G13" s="57">
        <v>520</v>
      </c>
      <c r="H13" s="57"/>
      <c r="I13" s="57"/>
      <c r="J13" s="13">
        <f>SUM(D13:I13)</f>
        <v>520</v>
      </c>
      <c r="P13" s="14"/>
      <c r="S13" s="14"/>
    </row>
    <row r="14" spans="1:19" ht="15" customHeight="1" x14ac:dyDescent="0.25">
      <c r="A14" s="56" t="s">
        <v>153</v>
      </c>
      <c r="B14" s="57"/>
      <c r="C14" s="57"/>
      <c r="D14" s="11"/>
      <c r="E14" s="57"/>
      <c r="F14" s="57"/>
      <c r="G14" s="57">
        <f>SUM('South 1'!G14,'South 2'!G13,)</f>
        <v>695</v>
      </c>
      <c r="H14" s="57"/>
      <c r="I14" s="57"/>
      <c r="J14" s="13">
        <f t="shared" ref="J14:J42" si="0">SUM(D14:I14)</f>
        <v>695</v>
      </c>
      <c r="P14" s="14"/>
      <c r="S14" s="14"/>
    </row>
    <row r="15" spans="1:19" ht="15" customHeight="1" x14ac:dyDescent="0.25">
      <c r="A15" s="56" t="s">
        <v>287</v>
      </c>
      <c r="B15" s="57"/>
      <c r="C15" s="57"/>
      <c r="D15" s="11"/>
      <c r="E15" s="57"/>
      <c r="F15" s="57"/>
      <c r="G15" s="57">
        <f>SUM('South 1'!G15,'South 2'!G15,)</f>
        <v>260</v>
      </c>
      <c r="H15" s="57"/>
      <c r="I15" s="57"/>
      <c r="J15" s="13">
        <f t="shared" si="0"/>
        <v>260</v>
      </c>
      <c r="P15" s="14"/>
      <c r="S15" s="14"/>
    </row>
    <row r="16" spans="1:19" ht="15" customHeight="1" x14ac:dyDescent="0.25">
      <c r="A16" s="56" t="s">
        <v>167</v>
      </c>
      <c r="B16" s="57"/>
      <c r="C16" s="57"/>
      <c r="D16" s="11"/>
      <c r="E16" s="57"/>
      <c r="F16" s="57"/>
      <c r="G16" s="57">
        <v>315</v>
      </c>
      <c r="H16" s="57"/>
      <c r="I16" s="57"/>
      <c r="J16" s="13">
        <f t="shared" si="0"/>
        <v>315</v>
      </c>
      <c r="P16" s="14"/>
      <c r="S16" s="14"/>
    </row>
    <row r="17" spans="1:19" ht="15" customHeight="1" x14ac:dyDescent="0.25">
      <c r="A17" s="56" t="s">
        <v>280</v>
      </c>
      <c r="B17" s="57"/>
      <c r="C17" s="57"/>
      <c r="D17" s="16"/>
      <c r="E17" s="57"/>
      <c r="F17" s="57"/>
      <c r="G17" s="57">
        <v>900</v>
      </c>
      <c r="H17" s="57"/>
      <c r="I17" s="57"/>
      <c r="J17" s="13">
        <f t="shared" si="0"/>
        <v>900</v>
      </c>
      <c r="P17" s="14"/>
      <c r="S17" s="14"/>
    </row>
    <row r="18" spans="1:19" ht="15" customHeight="1" x14ac:dyDescent="0.25">
      <c r="A18" s="56" t="s">
        <v>288</v>
      </c>
      <c r="B18" s="57"/>
      <c r="C18" s="57"/>
      <c r="D18" s="57"/>
      <c r="E18" s="57"/>
      <c r="F18" s="57"/>
      <c r="G18" s="57">
        <v>250</v>
      </c>
      <c r="H18" s="57"/>
      <c r="I18" s="57"/>
      <c r="J18" s="13">
        <f t="shared" si="0"/>
        <v>250</v>
      </c>
      <c r="P18" s="14"/>
      <c r="S18" s="14"/>
    </row>
    <row r="19" spans="1:19" ht="15" customHeight="1" x14ac:dyDescent="0.25">
      <c r="A19" s="56" t="s">
        <v>289</v>
      </c>
      <c r="B19" s="57"/>
      <c r="C19" s="57"/>
      <c r="D19" s="57"/>
      <c r="E19" s="57"/>
      <c r="F19" s="18"/>
      <c r="G19" s="65"/>
      <c r="H19" s="57">
        <v>1930</v>
      </c>
      <c r="I19" s="57"/>
      <c r="J19" s="13">
        <f t="shared" si="0"/>
        <v>1930</v>
      </c>
      <c r="P19" s="14"/>
      <c r="S19" s="14"/>
    </row>
    <row r="20" spans="1:19" ht="15" customHeight="1" x14ac:dyDescent="0.25">
      <c r="A20" s="56" t="s">
        <v>290</v>
      </c>
      <c r="B20" s="57"/>
      <c r="C20" s="57"/>
      <c r="D20" s="16"/>
      <c r="E20" s="57"/>
      <c r="F20" s="57"/>
      <c r="G20" s="57">
        <v>1930</v>
      </c>
      <c r="H20" s="57"/>
      <c r="I20" s="57"/>
      <c r="J20" s="13">
        <f t="shared" si="0"/>
        <v>1930</v>
      </c>
      <c r="P20" s="14"/>
      <c r="S20" s="14"/>
    </row>
    <row r="21" spans="1:19" ht="15" customHeight="1" x14ac:dyDescent="0.25">
      <c r="A21" s="56" t="s">
        <v>291</v>
      </c>
      <c r="B21" s="57"/>
      <c r="C21" s="57"/>
      <c r="D21" s="16"/>
      <c r="E21" s="17"/>
      <c r="F21" s="17"/>
      <c r="G21" s="17">
        <v>515</v>
      </c>
      <c r="H21" s="17"/>
      <c r="I21" s="57"/>
      <c r="J21" s="13">
        <f t="shared" si="0"/>
        <v>515</v>
      </c>
      <c r="P21" s="14"/>
      <c r="S21" s="14"/>
    </row>
    <row r="22" spans="1:19" ht="15" customHeight="1" x14ac:dyDescent="0.25">
      <c r="A22" s="56" t="s">
        <v>292</v>
      </c>
      <c r="B22" s="57"/>
      <c r="C22" s="57"/>
      <c r="D22" s="57"/>
      <c r="E22" s="57"/>
      <c r="F22" s="57"/>
      <c r="G22" s="57">
        <v>450</v>
      </c>
      <c r="H22" s="57"/>
      <c r="I22" s="13"/>
      <c r="J22" s="13">
        <f t="shared" si="0"/>
        <v>450</v>
      </c>
      <c r="P22" s="14"/>
      <c r="S22" s="14"/>
    </row>
    <row r="23" spans="1:19" ht="15" customHeight="1" x14ac:dyDescent="0.25">
      <c r="A23" s="56" t="s">
        <v>64</v>
      </c>
      <c r="B23" s="57"/>
      <c r="C23" s="57"/>
      <c r="D23" s="16"/>
      <c r="E23" s="57"/>
      <c r="F23" s="57"/>
      <c r="G23" s="57">
        <f>SUM('South 1'!G20,'South 2'!G18,)</f>
        <v>9565</v>
      </c>
      <c r="H23" s="57"/>
      <c r="I23" s="57"/>
      <c r="J23" s="13">
        <f t="shared" si="0"/>
        <v>9565</v>
      </c>
      <c r="P23" s="14"/>
      <c r="S23" s="14"/>
    </row>
    <row r="24" spans="1:19" ht="15" customHeight="1" x14ac:dyDescent="0.25">
      <c r="A24" s="56" t="s">
        <v>293</v>
      </c>
      <c r="B24" s="57"/>
      <c r="C24" s="57"/>
      <c r="D24" s="16"/>
      <c r="E24" s="57"/>
      <c r="F24" s="57"/>
      <c r="G24" s="65"/>
      <c r="H24" s="57">
        <v>800</v>
      </c>
      <c r="I24" s="57"/>
      <c r="J24" s="13">
        <f t="shared" si="0"/>
        <v>800</v>
      </c>
      <c r="P24" s="14"/>
      <c r="S24" s="14"/>
    </row>
    <row r="25" spans="1:19" ht="15" customHeight="1" x14ac:dyDescent="0.25">
      <c r="A25" s="56" t="s">
        <v>294</v>
      </c>
      <c r="B25" s="57">
        <v>2</v>
      </c>
      <c r="C25" s="57"/>
      <c r="D25" s="16"/>
      <c r="E25" s="57"/>
      <c r="F25" s="57"/>
      <c r="G25" s="65"/>
      <c r="H25" s="57">
        <v>490</v>
      </c>
      <c r="I25" s="57"/>
      <c r="J25" s="13">
        <f t="shared" si="0"/>
        <v>490</v>
      </c>
      <c r="P25" s="14"/>
      <c r="S25" s="14"/>
    </row>
    <row r="26" spans="1:19" ht="15" customHeight="1" x14ac:dyDescent="0.25">
      <c r="A26" s="56" t="s">
        <v>257</v>
      </c>
      <c r="B26" s="57">
        <v>2</v>
      </c>
      <c r="C26" s="57"/>
      <c r="D26" s="57"/>
      <c r="E26" s="57"/>
      <c r="F26" s="18"/>
      <c r="G26" s="57">
        <v>2095</v>
      </c>
      <c r="H26" s="57"/>
      <c r="I26" s="57"/>
      <c r="J26" s="13">
        <f t="shared" si="0"/>
        <v>2095</v>
      </c>
      <c r="P26" s="14"/>
      <c r="S26" s="14"/>
    </row>
    <row r="27" spans="1:19" ht="15" customHeight="1" x14ac:dyDescent="0.25">
      <c r="A27" s="56" t="s">
        <v>295</v>
      </c>
      <c r="B27" s="57"/>
      <c r="C27" s="57"/>
      <c r="D27" s="16"/>
      <c r="E27" s="57"/>
      <c r="F27" s="57"/>
      <c r="H27" s="57">
        <v>2225</v>
      </c>
      <c r="I27" s="13"/>
      <c r="J27" s="13">
        <f t="shared" si="0"/>
        <v>2225</v>
      </c>
      <c r="P27" s="14"/>
      <c r="S27" s="14"/>
    </row>
    <row r="28" spans="1:19" ht="15" customHeight="1" x14ac:dyDescent="0.25">
      <c r="A28" s="56" t="s">
        <v>296</v>
      </c>
      <c r="B28" s="57"/>
      <c r="C28" s="57"/>
      <c r="D28" s="57"/>
      <c r="E28" s="57"/>
      <c r="F28" s="57"/>
      <c r="G28" s="57">
        <v>115</v>
      </c>
      <c r="H28" s="57"/>
      <c r="I28" s="57"/>
      <c r="J28" s="13">
        <f t="shared" si="0"/>
        <v>115</v>
      </c>
      <c r="P28" s="14"/>
      <c r="S28" s="14"/>
    </row>
    <row r="29" spans="1:19" ht="15" customHeight="1" x14ac:dyDescent="0.25">
      <c r="A29" s="56" t="s">
        <v>297</v>
      </c>
      <c r="B29" s="57"/>
      <c r="C29" s="57"/>
      <c r="D29" s="57"/>
      <c r="E29" s="57"/>
      <c r="F29" s="57"/>
      <c r="G29" s="65"/>
      <c r="H29" s="57">
        <v>5405</v>
      </c>
      <c r="I29" s="13"/>
      <c r="J29" s="13">
        <f t="shared" si="0"/>
        <v>5405</v>
      </c>
      <c r="P29" s="14"/>
      <c r="S29" s="14"/>
    </row>
    <row r="30" spans="1:19" ht="15" customHeight="1" x14ac:dyDescent="0.25">
      <c r="A30" s="56" t="s">
        <v>298</v>
      </c>
      <c r="B30" s="57"/>
      <c r="C30" s="57"/>
      <c r="D30" s="57"/>
      <c r="E30" s="57"/>
      <c r="F30" s="57"/>
      <c r="G30" s="57">
        <v>2800</v>
      </c>
      <c r="H30" s="57"/>
      <c r="I30" s="13"/>
      <c r="J30" s="13">
        <f t="shared" si="0"/>
        <v>2800</v>
      </c>
      <c r="P30" s="14"/>
      <c r="S30" s="14"/>
    </row>
    <row r="31" spans="1:19" ht="15" customHeight="1" x14ac:dyDescent="0.25">
      <c r="A31" s="56" t="s">
        <v>299</v>
      </c>
      <c r="B31" s="57"/>
      <c r="C31" s="57"/>
      <c r="D31" s="57"/>
      <c r="E31" s="57"/>
      <c r="F31" s="57"/>
      <c r="G31" s="65"/>
      <c r="H31" s="57">
        <v>1345</v>
      </c>
      <c r="I31" s="13"/>
      <c r="J31" s="13">
        <f t="shared" si="0"/>
        <v>1345</v>
      </c>
      <c r="P31" s="14"/>
      <c r="S31" s="14"/>
    </row>
    <row r="32" spans="1:19" ht="15" customHeight="1" x14ac:dyDescent="0.25">
      <c r="A32" s="56" t="s">
        <v>300</v>
      </c>
      <c r="B32" s="57">
        <f>SUM('South 1'!B28,'South 2'!B21,)</f>
        <v>8</v>
      </c>
      <c r="C32" s="57"/>
      <c r="D32" s="13"/>
      <c r="E32" s="57"/>
      <c r="F32" s="57">
        <f>SUM('South 1'!F28,'South 2'!F21,)</f>
        <v>2020</v>
      </c>
      <c r="G32" s="57"/>
      <c r="H32" s="57"/>
      <c r="I32" s="13"/>
      <c r="J32" s="57">
        <f t="shared" si="0"/>
        <v>2020</v>
      </c>
      <c r="N32" s="19"/>
      <c r="P32" s="14"/>
      <c r="S32" s="14"/>
    </row>
    <row r="33" spans="1:19" ht="15" customHeight="1" x14ac:dyDescent="0.25">
      <c r="A33" s="60" t="s">
        <v>54</v>
      </c>
      <c r="B33" s="57"/>
      <c r="C33" s="57">
        <f>SUM('South 1'!C29,'South 2'!C22,)</f>
        <v>16</v>
      </c>
      <c r="D33" s="57"/>
      <c r="E33" s="57"/>
      <c r="F33" s="57"/>
      <c r="G33" s="57"/>
      <c r="H33" s="57"/>
      <c r="I33" s="13"/>
      <c r="J33" s="13"/>
      <c r="P33" s="14"/>
      <c r="S33" s="14"/>
    </row>
    <row r="34" spans="1:19" ht="15" customHeight="1" x14ac:dyDescent="0.25">
      <c r="A34" s="60" t="s">
        <v>52</v>
      </c>
      <c r="B34" s="57"/>
      <c r="C34" s="57">
        <f>SUM('South 1'!C30,'South 2'!C23,)</f>
        <v>20</v>
      </c>
      <c r="D34" s="57"/>
      <c r="E34" s="57"/>
      <c r="F34" s="57"/>
      <c r="G34" s="57"/>
      <c r="H34" s="57"/>
      <c r="I34" s="13"/>
      <c r="J34" s="13"/>
      <c r="P34" s="14"/>
      <c r="S34" s="14"/>
    </row>
    <row r="35" spans="1:19" ht="15" customHeight="1" x14ac:dyDescent="0.25">
      <c r="A35" s="60" t="s">
        <v>53</v>
      </c>
      <c r="B35" s="57"/>
      <c r="C35" s="57">
        <f>SUM('South 1'!C31,'South 2'!C24,)</f>
        <v>4</v>
      </c>
      <c r="D35" s="57"/>
      <c r="E35" s="57"/>
      <c r="F35" s="57"/>
      <c r="G35" s="57"/>
      <c r="H35" s="57"/>
      <c r="I35" s="13"/>
      <c r="J35" s="13"/>
      <c r="P35" s="14"/>
      <c r="S35" s="14"/>
    </row>
    <row r="36" spans="1:19" ht="15" customHeight="1" x14ac:dyDescent="0.25">
      <c r="A36" s="56" t="s">
        <v>301</v>
      </c>
      <c r="B36" s="57"/>
      <c r="C36" s="57"/>
      <c r="D36" s="57"/>
      <c r="E36" s="57"/>
      <c r="F36" s="57"/>
      <c r="G36" s="65"/>
      <c r="H36" s="57">
        <v>2815</v>
      </c>
      <c r="I36" s="57"/>
      <c r="J36" s="13">
        <f t="shared" si="0"/>
        <v>2815</v>
      </c>
      <c r="P36" s="14"/>
      <c r="S36" s="14"/>
    </row>
    <row r="37" spans="1:19" ht="15" customHeight="1" x14ac:dyDescent="0.25">
      <c r="A37" s="56" t="s">
        <v>302</v>
      </c>
      <c r="B37" s="57"/>
      <c r="C37" s="57"/>
      <c r="D37" s="57"/>
      <c r="E37" s="57"/>
      <c r="F37" s="57"/>
      <c r="G37" s="65"/>
      <c r="H37" s="57">
        <v>470</v>
      </c>
      <c r="I37" s="57"/>
      <c r="J37" s="13">
        <f t="shared" si="0"/>
        <v>470</v>
      </c>
      <c r="P37" s="14"/>
      <c r="S37" s="14"/>
    </row>
    <row r="38" spans="1:19" ht="15" customHeight="1" x14ac:dyDescent="0.25">
      <c r="A38" s="56" t="s">
        <v>303</v>
      </c>
      <c r="B38" s="57"/>
      <c r="C38" s="57"/>
      <c r="D38" s="57"/>
      <c r="E38" s="57"/>
      <c r="F38" s="57"/>
      <c r="G38" s="65"/>
      <c r="H38" s="57">
        <v>2190</v>
      </c>
      <c r="I38" s="57"/>
      <c r="J38" s="13">
        <f t="shared" si="0"/>
        <v>2190</v>
      </c>
      <c r="P38" s="14"/>
      <c r="S38" s="14"/>
    </row>
    <row r="39" spans="1:19" ht="13.5" customHeight="1" x14ac:dyDescent="0.25">
      <c r="A39" s="56" t="s">
        <v>69</v>
      </c>
      <c r="B39" s="57">
        <v>1</v>
      </c>
      <c r="C39" s="57"/>
      <c r="D39" s="57"/>
      <c r="E39" s="57">
        <v>65</v>
      </c>
      <c r="F39" s="57"/>
      <c r="G39" s="65"/>
      <c r="H39" s="57"/>
      <c r="I39" s="57"/>
      <c r="J39" s="13">
        <f t="shared" si="0"/>
        <v>65</v>
      </c>
    </row>
    <row r="40" spans="1:19" ht="13.8" customHeight="1" x14ac:dyDescent="0.25">
      <c r="A40" s="56" t="s">
        <v>304</v>
      </c>
      <c r="B40" s="57">
        <v>2</v>
      </c>
      <c r="C40" s="57"/>
      <c r="D40" s="57"/>
      <c r="E40" s="57"/>
      <c r="F40" s="57"/>
      <c r="G40" s="57">
        <v>300</v>
      </c>
      <c r="H40" s="57"/>
      <c r="I40" s="57"/>
      <c r="J40" s="13">
        <f t="shared" si="0"/>
        <v>300</v>
      </c>
      <c r="M40" s="19"/>
      <c r="P40" s="19"/>
    </row>
    <row r="41" spans="1:19" ht="13.8" x14ac:dyDescent="0.25">
      <c r="A41" s="56" t="s">
        <v>95</v>
      </c>
      <c r="B41" s="57"/>
      <c r="C41" s="57"/>
      <c r="D41" s="57"/>
      <c r="E41" s="57"/>
      <c r="F41" s="57"/>
      <c r="G41" s="57">
        <v>255</v>
      </c>
      <c r="H41" s="57"/>
      <c r="I41" s="57"/>
      <c r="J41" s="13">
        <f t="shared" si="0"/>
        <v>255</v>
      </c>
      <c r="O41" s="19"/>
    </row>
    <row r="42" spans="1:19" ht="14.4" thickBot="1" x14ac:dyDescent="0.3">
      <c r="A42" s="56" t="s">
        <v>58</v>
      </c>
      <c r="B42" s="57"/>
      <c r="C42" s="57"/>
      <c r="D42" s="57"/>
      <c r="E42" s="57"/>
      <c r="F42" s="57"/>
      <c r="G42" s="57">
        <f>SUM('South 1'!G38,'South 2'!G25,)</f>
        <v>10785</v>
      </c>
      <c r="H42" s="57"/>
      <c r="I42" s="57"/>
      <c r="J42" s="13">
        <f t="shared" si="0"/>
        <v>10785</v>
      </c>
    </row>
    <row r="43" spans="1:19" x14ac:dyDescent="0.25">
      <c r="A43" s="288" t="s">
        <v>17</v>
      </c>
      <c r="B43" s="289"/>
      <c r="C43" s="290"/>
      <c r="D43" s="276"/>
      <c r="E43" s="276">
        <f>SUM(E12:E42)</f>
        <v>65</v>
      </c>
      <c r="F43" s="276">
        <f>SUM(F12:F42)</f>
        <v>2020</v>
      </c>
      <c r="G43" s="276">
        <f>SUM(G12:G42)</f>
        <v>33110</v>
      </c>
      <c r="H43" s="276">
        <f>SUM(H12:H42)</f>
        <v>17880</v>
      </c>
      <c r="I43" s="276"/>
      <c r="J43" s="278">
        <f>SUM(D43:I44)</f>
        <v>53075</v>
      </c>
      <c r="N43" s="19"/>
      <c r="O43" s="19"/>
    </row>
    <row r="44" spans="1:19" ht="13.8" thickBot="1" x14ac:dyDescent="0.3">
      <c r="A44" s="291"/>
      <c r="B44" s="292"/>
      <c r="C44" s="293"/>
      <c r="D44" s="277"/>
      <c r="E44" s="277"/>
      <c r="F44" s="277"/>
      <c r="G44" s="277"/>
      <c r="H44" s="277"/>
      <c r="I44" s="277"/>
      <c r="J44" s="279"/>
      <c r="M44" s="19"/>
      <c r="N44" s="19"/>
    </row>
    <row r="45" spans="1:19" x14ac:dyDescent="0.25">
      <c r="A45" s="280" t="s">
        <v>375</v>
      </c>
      <c r="B45" s="280"/>
      <c r="C45" s="280"/>
      <c r="D45" s="280"/>
      <c r="E45" s="280"/>
      <c r="F45" s="280"/>
      <c r="G45" s="280"/>
      <c r="H45" s="280"/>
      <c r="I45" s="281"/>
      <c r="J45" s="282">
        <f>SUM(J12:J42)</f>
        <v>53075</v>
      </c>
      <c r="L45" s="19"/>
    </row>
    <row r="46" spans="1:19" ht="13.8" thickBot="1" x14ac:dyDescent="0.3">
      <c r="A46" s="280"/>
      <c r="B46" s="280"/>
      <c r="C46" s="280"/>
      <c r="D46" s="280"/>
      <c r="E46" s="280"/>
      <c r="F46" s="280"/>
      <c r="G46" s="280"/>
      <c r="H46" s="280"/>
      <c r="I46" s="281"/>
      <c r="J46" s="283"/>
      <c r="K46" s="19"/>
      <c r="L46" s="19"/>
    </row>
    <row r="47" spans="1:19" ht="13.8" thickTop="1" x14ac:dyDescent="0.25">
      <c r="A47" s="284" t="s">
        <v>372</v>
      </c>
      <c r="B47" s="284"/>
      <c r="C47" s="284"/>
      <c r="D47" s="284"/>
      <c r="E47" s="284"/>
      <c r="F47" s="284"/>
      <c r="G47" s="284"/>
      <c r="H47" s="284"/>
      <c r="I47" s="285"/>
      <c r="J47" s="286">
        <v>78555</v>
      </c>
      <c r="K47" s="19"/>
      <c r="L47" s="19"/>
    </row>
    <row r="48" spans="1:19" ht="13.8" thickBot="1" x14ac:dyDescent="0.3">
      <c r="A48" s="284"/>
      <c r="B48" s="284"/>
      <c r="C48" s="284"/>
      <c r="D48" s="284"/>
      <c r="E48" s="284"/>
      <c r="F48" s="284"/>
      <c r="G48" s="284"/>
      <c r="H48" s="284"/>
      <c r="I48" s="285"/>
      <c r="J48" s="287"/>
      <c r="K48" s="19"/>
      <c r="L48" s="19"/>
    </row>
    <row r="49" spans="1:13" ht="13.8" thickTop="1" x14ac:dyDescent="0.25">
      <c r="A49" s="270" t="s">
        <v>124</v>
      </c>
      <c r="B49" s="270"/>
      <c r="C49" s="270"/>
      <c r="D49" s="23"/>
      <c r="E49" s="270" t="s">
        <v>161</v>
      </c>
      <c r="F49" s="270"/>
      <c r="G49" s="270"/>
      <c r="H49" s="23"/>
      <c r="K49" s="19"/>
      <c r="L49" s="54"/>
      <c r="M49" s="19"/>
    </row>
    <row r="50" spans="1:13" x14ac:dyDescent="0.25">
      <c r="A50" s="270" t="s">
        <v>46</v>
      </c>
      <c r="B50" s="270"/>
      <c r="C50" s="270"/>
      <c r="D50" s="23"/>
      <c r="E50" s="270" t="s">
        <v>251</v>
      </c>
      <c r="F50" s="270"/>
      <c r="G50" s="270"/>
      <c r="H50" s="23"/>
    </row>
    <row r="51" spans="1:13" x14ac:dyDescent="0.25">
      <c r="A51" s="270" t="s">
        <v>305</v>
      </c>
      <c r="B51" s="270"/>
      <c r="C51" s="270"/>
      <c r="D51" s="23"/>
      <c r="E51" s="270" t="s">
        <v>306</v>
      </c>
      <c r="F51" s="270"/>
      <c r="G51" s="270"/>
      <c r="H51" s="23"/>
      <c r="M51" s="19"/>
    </row>
    <row r="52" spans="1:13" x14ac:dyDescent="0.25">
      <c r="A52" s="270" t="s">
        <v>207</v>
      </c>
      <c r="B52" s="270"/>
      <c r="C52" s="270"/>
      <c r="D52" s="23"/>
      <c r="E52" s="270" t="s">
        <v>66</v>
      </c>
      <c r="F52" s="270"/>
      <c r="G52" s="270"/>
      <c r="H52" s="23"/>
    </row>
    <row r="53" spans="1:13" x14ac:dyDescent="0.25">
      <c r="A53" s="270" t="s">
        <v>307</v>
      </c>
      <c r="B53" s="270"/>
      <c r="C53" s="270"/>
      <c r="D53" s="23"/>
      <c r="E53" s="270"/>
      <c r="F53" s="270"/>
      <c r="G53" s="270"/>
      <c r="H53" s="23"/>
    </row>
    <row r="54" spans="1:13" x14ac:dyDescent="0.25">
      <c r="A54" s="270"/>
      <c r="B54" s="270"/>
      <c r="C54" s="270"/>
      <c r="D54" s="23"/>
      <c r="E54" s="24"/>
      <c r="F54" s="24"/>
      <c r="G54" s="24"/>
      <c r="H54" s="25">
        <v>25480</v>
      </c>
      <c r="L54" s="19"/>
    </row>
    <row r="57" spans="1:13" x14ac:dyDescent="0.25">
      <c r="F57" s="19"/>
    </row>
  </sheetData>
  <mergeCells count="36">
    <mergeCell ref="F43:F44"/>
    <mergeCell ref="G43:G44"/>
    <mergeCell ref="A54:C54"/>
    <mergeCell ref="A50:C50"/>
    <mergeCell ref="E50:G50"/>
    <mergeCell ref="A52:C52"/>
    <mergeCell ref="E52:G52"/>
    <mergeCell ref="A53:C53"/>
    <mergeCell ref="E53:G53"/>
    <mergeCell ref="A51:C51"/>
    <mergeCell ref="E51:G51"/>
    <mergeCell ref="A47:I48"/>
    <mergeCell ref="J47:J48"/>
    <mergeCell ref="A49:C49"/>
    <mergeCell ref="E49:G49"/>
    <mergeCell ref="A8:J9"/>
    <mergeCell ref="A10:A11"/>
    <mergeCell ref="B10:B11"/>
    <mergeCell ref="C10:C11"/>
    <mergeCell ref="D10:D11"/>
    <mergeCell ref="H43:H44"/>
    <mergeCell ref="I43:I44"/>
    <mergeCell ref="J43:J44"/>
    <mergeCell ref="A45:I46"/>
    <mergeCell ref="J45:J46"/>
    <mergeCell ref="A43:C44"/>
    <mergeCell ref="D43:D44"/>
    <mergeCell ref="E43:E44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84" orientation="portrait" horizontalDpi="4294967293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6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55" customWidth="1"/>
    <col min="2" max="2" width="9" style="55" customWidth="1"/>
    <col min="3" max="3" width="15" style="55" customWidth="1"/>
    <col min="4" max="4" width="22.2187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68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1" t="s">
        <v>28</v>
      </c>
      <c r="F9" s="275" t="s">
        <v>29</v>
      </c>
      <c r="G9" s="121" t="s">
        <v>127</v>
      </c>
      <c r="H9" s="121" t="s">
        <v>129</v>
      </c>
    </row>
    <row r="10" spans="1:8" ht="15" customHeight="1" x14ac:dyDescent="0.25">
      <c r="A10" s="274"/>
      <c r="B10" s="275"/>
      <c r="C10" s="275"/>
      <c r="D10" s="275"/>
      <c r="E10" s="122" t="s">
        <v>30</v>
      </c>
      <c r="F10" s="275"/>
      <c r="G10" s="122" t="s">
        <v>128</v>
      </c>
      <c r="H10" s="122" t="s">
        <v>128</v>
      </c>
    </row>
    <row r="11" spans="1:8" ht="15" customHeight="1" x14ac:dyDescent="0.25">
      <c r="A11" s="56" t="s">
        <v>427</v>
      </c>
      <c r="B11" s="64">
        <f>SUM('A Boney'!F12:F16)</f>
        <v>860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428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430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58</v>
      </c>
      <c r="B17" s="59">
        <f>'A Boney'!E19</f>
        <v>2730</v>
      </c>
      <c r="C17" s="64" t="s">
        <v>76</v>
      </c>
      <c r="D17" s="59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8"/>
      <c r="B18" s="64"/>
      <c r="C18" s="64"/>
      <c r="D18" s="59"/>
      <c r="E18" s="57"/>
      <c r="F18" s="57"/>
      <c r="G18" s="72"/>
      <c r="H18" s="72"/>
    </row>
    <row r="19" spans="1:8" ht="15" customHeight="1" x14ac:dyDescent="0.25">
      <c r="A19" s="56" t="s">
        <v>78</v>
      </c>
      <c r="B19" s="59">
        <f>'A Boney'!G23</f>
        <v>720</v>
      </c>
      <c r="C19" s="64" t="s">
        <v>49</v>
      </c>
      <c r="D19" s="57" t="s">
        <v>77</v>
      </c>
      <c r="E19" s="57"/>
      <c r="F19" s="57" t="s">
        <v>103</v>
      </c>
      <c r="G19" s="67"/>
      <c r="H19" s="67"/>
    </row>
    <row r="20" spans="1:8" ht="15" customHeight="1" x14ac:dyDescent="0.25">
      <c r="A20" s="60" t="s">
        <v>79</v>
      </c>
      <c r="B20" s="59">
        <f>'A Boney'!H24</f>
        <v>390</v>
      </c>
      <c r="C20" s="64" t="s">
        <v>14</v>
      </c>
      <c r="D20" s="59" t="s">
        <v>77</v>
      </c>
      <c r="E20" s="57"/>
      <c r="F20" s="57" t="s">
        <v>116</v>
      </c>
      <c r="G20" s="67"/>
      <c r="H20" s="67"/>
    </row>
    <row r="21" spans="1:8" ht="15" customHeight="1" x14ac:dyDescent="0.25">
      <c r="A21" s="60"/>
      <c r="B21" s="59">
        <f>'A Boney'!E24</f>
        <v>180</v>
      </c>
      <c r="C21" s="64" t="s">
        <v>76</v>
      </c>
      <c r="D21" s="59" t="s">
        <v>77</v>
      </c>
      <c r="E21" s="57"/>
      <c r="F21" s="57" t="s">
        <v>103</v>
      </c>
      <c r="G21" s="67"/>
      <c r="H21" s="67"/>
    </row>
    <row r="22" spans="1:8" ht="15" customHeight="1" x14ac:dyDescent="0.25">
      <c r="A22" s="58"/>
      <c r="B22" s="59"/>
      <c r="C22" s="59"/>
      <c r="D22" s="59"/>
      <c r="E22" s="57"/>
      <c r="F22" s="57"/>
      <c r="G22" s="67"/>
      <c r="H22" s="67"/>
    </row>
    <row r="23" spans="1:8" ht="15" customHeight="1" x14ac:dyDescent="0.25">
      <c r="A23" s="56" t="s">
        <v>80</v>
      </c>
      <c r="B23" s="59">
        <f>'A Boney'!E25</f>
        <v>320</v>
      </c>
      <c r="C23" s="64" t="s">
        <v>76</v>
      </c>
      <c r="D23" s="59" t="s">
        <v>72</v>
      </c>
      <c r="E23" s="57"/>
      <c r="F23" s="57" t="s">
        <v>73</v>
      </c>
      <c r="G23" s="67"/>
      <c r="H23" s="67"/>
    </row>
    <row r="24" spans="1:8" ht="15" customHeight="1" x14ac:dyDescent="0.25">
      <c r="A24" s="56"/>
      <c r="B24" s="59"/>
      <c r="C24" s="64"/>
      <c r="D24" s="59"/>
      <c r="E24" s="57"/>
      <c r="F24" s="57"/>
      <c r="G24" s="72"/>
      <c r="H24" s="72"/>
    </row>
    <row r="25" spans="1:8" ht="15" customHeight="1" x14ac:dyDescent="0.25">
      <c r="A25" s="56" t="s">
        <v>81</v>
      </c>
      <c r="B25" s="59">
        <f>'A Boney'!D26</f>
        <v>4320</v>
      </c>
      <c r="C25" s="64" t="s">
        <v>8</v>
      </c>
      <c r="D25" s="59" t="s">
        <v>77</v>
      </c>
      <c r="E25" s="57"/>
      <c r="F25" s="57" t="s">
        <v>73</v>
      </c>
      <c r="G25" s="71"/>
      <c r="H25" s="71"/>
    </row>
    <row r="26" spans="1:8" ht="15" customHeight="1" x14ac:dyDescent="0.25">
      <c r="A26" s="56"/>
      <c r="B26" s="59">
        <f>'A Boney'!E26</f>
        <v>10980</v>
      </c>
      <c r="C26" s="64" t="s">
        <v>76</v>
      </c>
      <c r="D26" s="59" t="s">
        <v>77</v>
      </c>
      <c r="E26" s="57"/>
      <c r="F26" s="57" t="s">
        <v>73</v>
      </c>
      <c r="G26" s="71"/>
      <c r="H26" s="71"/>
    </row>
    <row r="27" spans="1:8" ht="15" customHeight="1" x14ac:dyDescent="0.25">
      <c r="A27" s="56"/>
      <c r="B27" s="59"/>
      <c r="C27" s="64"/>
      <c r="D27" s="59"/>
      <c r="E27" s="57"/>
      <c r="F27" s="57"/>
      <c r="G27" s="67"/>
      <c r="H27" s="67"/>
    </row>
    <row r="28" spans="1:8" ht="15" customHeight="1" x14ac:dyDescent="0.25">
      <c r="A28" s="56" t="s">
        <v>69</v>
      </c>
      <c r="B28" s="59">
        <f>'A Boney'!E20</f>
        <v>65</v>
      </c>
      <c r="C28" s="64" t="s">
        <v>76</v>
      </c>
      <c r="D28" s="59" t="s">
        <v>77</v>
      </c>
      <c r="E28" s="57"/>
      <c r="F28" s="57" t="s">
        <v>73</v>
      </c>
      <c r="G28" s="67"/>
      <c r="H28" s="67"/>
    </row>
    <row r="29" spans="1:8" ht="15" customHeight="1" thickBot="1" x14ac:dyDescent="0.3">
      <c r="A29" s="60"/>
      <c r="B29" s="59"/>
      <c r="C29" s="64"/>
      <c r="D29" s="57"/>
      <c r="E29" s="57"/>
      <c r="F29" s="57"/>
      <c r="G29" s="67"/>
      <c r="H29" s="67"/>
    </row>
    <row r="30" spans="1:8" ht="16.2" thickBot="1" x14ac:dyDescent="0.3">
      <c r="A30" s="301" t="s">
        <v>31</v>
      </c>
      <c r="B30" s="302"/>
      <c r="C30" s="302"/>
      <c r="D30" s="302"/>
      <c r="E30" s="302"/>
      <c r="F30" s="303"/>
      <c r="G30" s="61">
        <f>SUM(G11:G29)</f>
        <v>0</v>
      </c>
      <c r="H30" s="61">
        <f>SUM(H11:H29)</f>
        <v>0</v>
      </c>
    </row>
    <row r="31" spans="1:8" ht="15.6" x14ac:dyDescent="0.25">
      <c r="A31" s="300" t="s">
        <v>125</v>
      </c>
      <c r="B31" s="300"/>
      <c r="C31" s="300"/>
      <c r="D31" s="29"/>
      <c r="E31" s="29"/>
      <c r="F31" s="29"/>
      <c r="G31" s="29"/>
      <c r="H31" s="29"/>
    </row>
    <row r="32" spans="1:8" ht="15.6" x14ac:dyDescent="0.25">
      <c r="A32" s="80" t="s">
        <v>597</v>
      </c>
      <c r="B32" s="29"/>
      <c r="C32" s="29"/>
      <c r="D32" s="29"/>
      <c r="E32" s="29"/>
      <c r="F32" s="29"/>
      <c r="G32" s="29"/>
      <c r="H32" s="29"/>
    </row>
    <row r="33" spans="1:8" ht="15.6" x14ac:dyDescent="0.25">
      <c r="A33" s="29"/>
      <c r="B33" s="29"/>
      <c r="C33" s="29"/>
      <c r="D33" s="29"/>
      <c r="E33" s="29"/>
      <c r="F33" s="29"/>
      <c r="G33" s="31"/>
      <c r="H33" s="31"/>
    </row>
    <row r="34" spans="1:8" ht="15.6" x14ac:dyDescent="0.25">
      <c r="A34" s="29"/>
      <c r="B34" s="30"/>
      <c r="C34" s="29"/>
      <c r="D34" s="29"/>
      <c r="E34" s="29"/>
      <c r="F34" s="29"/>
      <c r="G34" s="29"/>
      <c r="H34" s="29"/>
    </row>
    <row r="35" spans="1:8" ht="15.6" x14ac:dyDescent="0.25">
      <c r="A35" s="29"/>
      <c r="B35" s="30"/>
      <c r="C35" s="29"/>
      <c r="D35" s="29"/>
      <c r="E35" s="29"/>
      <c r="F35" s="29"/>
      <c r="G35" s="29"/>
      <c r="H35" s="29"/>
    </row>
    <row r="36" spans="1:8" ht="15.6" x14ac:dyDescent="0.25">
      <c r="A36" s="29"/>
      <c r="B36" s="29"/>
      <c r="C36" s="29"/>
      <c r="D36" s="29"/>
      <c r="E36" s="29"/>
      <c r="F36" s="29"/>
      <c r="G36" s="29"/>
      <c r="H36" s="29"/>
    </row>
    <row r="37" spans="1:8" ht="15.6" x14ac:dyDescent="0.25">
      <c r="A37" s="29"/>
      <c r="B37" s="29"/>
      <c r="C37" s="29"/>
      <c r="D37" s="30"/>
      <c r="E37" s="29"/>
      <c r="F37" s="29"/>
      <c r="G37" s="29"/>
      <c r="H37" s="29"/>
    </row>
    <row r="38" spans="1:8" ht="15.6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6" x14ac:dyDescent="0.25">
      <c r="A39" s="29"/>
      <c r="B39" s="29"/>
      <c r="C39" s="29"/>
      <c r="D39" s="29"/>
      <c r="E39" s="29"/>
      <c r="F39" s="29"/>
      <c r="G39" s="29"/>
      <c r="H39" s="29"/>
    </row>
    <row r="40" spans="1:8" ht="15.6" x14ac:dyDescent="0.25">
      <c r="A40" s="29"/>
      <c r="B40" s="29"/>
      <c r="C40" s="29"/>
      <c r="D40" s="29"/>
      <c r="E40" s="29"/>
      <c r="F40" s="29"/>
      <c r="G40" s="29"/>
      <c r="H40" s="29"/>
    </row>
    <row r="41" spans="1:8" ht="15.6" x14ac:dyDescent="0.25">
      <c r="A41" s="29"/>
      <c r="B41" s="29"/>
      <c r="C41" s="29"/>
      <c r="D41" s="29"/>
      <c r="E41" s="29"/>
      <c r="F41" s="29"/>
      <c r="G41" s="29"/>
      <c r="H41" s="29"/>
    </row>
    <row r="42" spans="1:8" ht="15.6" x14ac:dyDescent="0.25">
      <c r="A42" s="29"/>
      <c r="B42" s="29"/>
      <c r="C42" s="29"/>
      <c r="D42" s="29"/>
      <c r="E42" s="29"/>
      <c r="F42" s="29"/>
      <c r="G42" s="29"/>
      <c r="H42" s="29"/>
    </row>
    <row r="43" spans="1:8" ht="15.6" x14ac:dyDescent="0.25">
      <c r="A43" s="29"/>
      <c r="B43" s="29"/>
      <c r="C43" s="29"/>
      <c r="D43" s="29"/>
      <c r="E43" s="29"/>
      <c r="F43" s="29"/>
      <c r="G43" s="29"/>
      <c r="H43" s="29"/>
    </row>
    <row r="44" spans="1:8" ht="15.6" x14ac:dyDescent="0.25">
      <c r="A44" s="29"/>
      <c r="B44" s="29"/>
      <c r="C44" s="29"/>
      <c r="D44" s="29"/>
      <c r="E44" s="29"/>
      <c r="F44" s="29"/>
      <c r="G44" s="29"/>
      <c r="H44" s="29"/>
    </row>
    <row r="45" spans="1:8" ht="15.6" x14ac:dyDescent="0.25">
      <c r="A45" s="29"/>
      <c r="B45" s="29"/>
      <c r="C45" s="29"/>
      <c r="D45" s="29"/>
      <c r="E45" s="29"/>
      <c r="F45" s="29"/>
      <c r="G45" s="29"/>
      <c r="H45" s="29"/>
    </row>
    <row r="46" spans="1:8" ht="15.6" x14ac:dyDescent="0.25">
      <c r="A46" s="29"/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</sheetData>
  <mergeCells count="12">
    <mergeCell ref="A31:C31"/>
    <mergeCell ref="A30:F30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S37"/>
  <sheetViews>
    <sheetView topLeftCell="A16" zoomScaleNormal="100" workbookViewId="0">
      <selection activeCell="D39" sqref="D39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6" t="s">
        <v>2</v>
      </c>
      <c r="K5" s="3"/>
    </row>
    <row r="6" spans="1:19" ht="17.399999999999999" customHeight="1" x14ac:dyDescent="0.25">
      <c r="A6" s="311" t="s">
        <v>42</v>
      </c>
      <c r="B6" s="312"/>
      <c r="C6" s="312"/>
      <c r="D6" s="313"/>
      <c r="E6" s="261" t="s">
        <v>3</v>
      </c>
      <c r="F6" s="262"/>
      <c r="G6" s="262"/>
      <c r="H6" s="265">
        <f>J24</f>
        <v>65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" t="s">
        <v>9</v>
      </c>
      <c r="F10" s="7" t="s">
        <v>10</v>
      </c>
      <c r="G10" s="275" t="s">
        <v>49</v>
      </c>
      <c r="H10" s="275" t="s">
        <v>14</v>
      </c>
      <c r="I10" s="7" t="s">
        <v>11</v>
      </c>
      <c r="J10" s="7" t="s">
        <v>12</v>
      </c>
    </row>
    <row r="11" spans="1:19" ht="15" customHeight="1" x14ac:dyDescent="0.25">
      <c r="A11" s="274"/>
      <c r="B11" s="275"/>
      <c r="C11" s="275"/>
      <c r="D11" s="275"/>
      <c r="E11" s="8" t="s">
        <v>13</v>
      </c>
      <c r="F11" s="8" t="s">
        <v>13</v>
      </c>
      <c r="G11" s="275" t="s">
        <v>14</v>
      </c>
      <c r="H11" s="275"/>
      <c r="I11" s="8" t="s">
        <v>15</v>
      </c>
      <c r="J11" s="8" t="s">
        <v>16</v>
      </c>
    </row>
    <row r="12" spans="1:19" ht="15" customHeight="1" x14ac:dyDescent="0.25">
      <c r="A12" s="9" t="s">
        <v>43</v>
      </c>
      <c r="B12" s="10">
        <v>1</v>
      </c>
      <c r="C12" s="10"/>
      <c r="D12" s="11"/>
      <c r="E12" s="10">
        <v>65</v>
      </c>
      <c r="F12" s="10"/>
      <c r="G12" s="10"/>
      <c r="H12" s="10"/>
      <c r="I12" s="10"/>
      <c r="J12" s="10">
        <f>SUM(D12:I12)</f>
        <v>65</v>
      </c>
      <c r="P12" s="12"/>
      <c r="S12" s="12"/>
    </row>
    <row r="13" spans="1:19" ht="15" customHeight="1" x14ac:dyDescent="0.25">
      <c r="A13" s="9"/>
      <c r="B13" s="10"/>
      <c r="C13" s="10"/>
      <c r="D13" s="11"/>
      <c r="E13" s="10"/>
      <c r="F13" s="10"/>
      <c r="G13" s="10"/>
      <c r="H13" s="10"/>
      <c r="I13" s="10"/>
      <c r="J13" s="13"/>
      <c r="P13" s="14"/>
      <c r="S13" s="14"/>
    </row>
    <row r="14" spans="1:19" ht="15" customHeight="1" x14ac:dyDescent="0.25">
      <c r="A14" s="9" t="s">
        <v>44</v>
      </c>
      <c r="B14" s="10">
        <v>3</v>
      </c>
      <c r="C14" s="10"/>
      <c r="D14" s="11"/>
      <c r="E14" s="10"/>
      <c r="F14" s="10"/>
      <c r="G14" s="10"/>
      <c r="H14" s="10"/>
      <c r="I14" s="10"/>
      <c r="J14" s="13"/>
      <c r="P14" s="14"/>
      <c r="S14" s="14"/>
    </row>
    <row r="15" spans="1:19" ht="15" customHeight="1" x14ac:dyDescent="0.25">
      <c r="A15" s="48" t="s">
        <v>45</v>
      </c>
      <c r="B15" s="10"/>
      <c r="C15" s="10">
        <v>6</v>
      </c>
      <c r="D15" s="11"/>
      <c r="E15" s="10"/>
      <c r="F15" s="10"/>
      <c r="G15" s="10"/>
      <c r="H15" s="10"/>
      <c r="I15" s="10"/>
      <c r="J15" s="13"/>
      <c r="P15" s="14"/>
      <c r="S15" s="14"/>
    </row>
    <row r="16" spans="1:19" ht="15" customHeight="1" x14ac:dyDescent="0.25">
      <c r="A16" s="15"/>
      <c r="B16" s="10"/>
      <c r="C16" s="10"/>
      <c r="D16" s="16"/>
      <c r="E16" s="17"/>
      <c r="F16" s="17"/>
      <c r="G16" s="17"/>
      <c r="H16" s="17"/>
      <c r="I16" s="10"/>
      <c r="J16" s="13"/>
      <c r="P16" s="14"/>
      <c r="S16" s="14"/>
    </row>
    <row r="17" spans="1:19" ht="15" customHeight="1" x14ac:dyDescent="0.25">
      <c r="A17" s="15"/>
      <c r="B17" s="10"/>
      <c r="C17" s="10"/>
      <c r="D17" s="10"/>
      <c r="E17" s="10"/>
      <c r="F17" s="18"/>
      <c r="G17" s="10"/>
      <c r="H17" s="10"/>
      <c r="I17" s="13"/>
      <c r="J17" s="13"/>
      <c r="P17" s="14"/>
      <c r="S17" s="14"/>
    </row>
    <row r="18" spans="1:19" ht="13.8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3"/>
      <c r="N18" s="19"/>
      <c r="O18" s="19"/>
    </row>
    <row r="19" spans="1:19" ht="13.8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3"/>
      <c r="M19" s="19"/>
      <c r="N19" s="19"/>
    </row>
    <row r="20" spans="1:19" ht="13.8" x14ac:dyDescent="0.25">
      <c r="A20" s="9"/>
      <c r="B20" s="10"/>
      <c r="C20" s="10"/>
      <c r="D20" s="10"/>
      <c r="E20" s="10"/>
      <c r="F20" s="10"/>
      <c r="G20" s="10"/>
      <c r="H20" s="10"/>
      <c r="I20" s="10"/>
      <c r="J20" s="13"/>
      <c r="L20" s="19"/>
      <c r="N20" s="19"/>
    </row>
    <row r="21" spans="1:19" ht="14.4" thickBo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3"/>
      <c r="K21" s="19"/>
      <c r="L21" s="19"/>
    </row>
    <row r="22" spans="1:19" ht="13.2" customHeight="1" x14ac:dyDescent="0.25">
      <c r="A22" s="288" t="s">
        <v>17</v>
      </c>
      <c r="B22" s="289"/>
      <c r="C22" s="290"/>
      <c r="D22" s="276"/>
      <c r="E22" s="276">
        <f>SUM(E12:E21)</f>
        <v>65</v>
      </c>
      <c r="F22" s="276"/>
      <c r="G22" s="276"/>
      <c r="H22" s="276"/>
      <c r="I22" s="276"/>
      <c r="J22" s="278">
        <f>SUM(D22:I23)</f>
        <v>65</v>
      </c>
      <c r="K22" s="19"/>
      <c r="L22" s="19"/>
    </row>
    <row r="23" spans="1:19" ht="13.8" customHeight="1" thickBot="1" x14ac:dyDescent="0.3">
      <c r="A23" s="291"/>
      <c r="B23" s="292"/>
      <c r="C23" s="293"/>
      <c r="D23" s="277"/>
      <c r="E23" s="277"/>
      <c r="F23" s="277"/>
      <c r="G23" s="277"/>
      <c r="H23" s="277"/>
      <c r="I23" s="277"/>
      <c r="J23" s="279"/>
      <c r="K23" s="19"/>
      <c r="L23" s="19"/>
      <c r="O23" s="19"/>
    </row>
    <row r="24" spans="1:19" x14ac:dyDescent="0.25">
      <c r="A24" s="280" t="s">
        <v>18</v>
      </c>
      <c r="B24" s="280"/>
      <c r="C24" s="280"/>
      <c r="D24" s="280"/>
      <c r="E24" s="280"/>
      <c r="F24" s="280"/>
      <c r="G24" s="280"/>
      <c r="H24" s="280"/>
      <c r="I24" s="281"/>
      <c r="J24" s="282">
        <f>SUM(J12:J21)</f>
        <v>65</v>
      </c>
      <c r="K24" s="19"/>
      <c r="M24" s="19"/>
    </row>
    <row r="25" spans="1:19" ht="13.8" thickBot="1" x14ac:dyDescent="0.3">
      <c r="A25" s="280"/>
      <c r="B25" s="280"/>
      <c r="C25" s="280"/>
      <c r="D25" s="280"/>
      <c r="E25" s="280"/>
      <c r="F25" s="280"/>
      <c r="G25" s="280"/>
      <c r="H25" s="280"/>
      <c r="I25" s="281"/>
      <c r="J25" s="283"/>
    </row>
    <row r="26" spans="1:19" ht="13.8" thickTop="1" x14ac:dyDescent="0.25">
      <c r="A26" s="284" t="s">
        <v>56</v>
      </c>
      <c r="B26" s="284"/>
      <c r="C26" s="284"/>
      <c r="D26" s="284"/>
      <c r="E26" s="284"/>
      <c r="F26" s="284"/>
      <c r="G26" s="284"/>
      <c r="H26" s="284"/>
      <c r="I26" s="285"/>
      <c r="J26" s="286">
        <v>10285</v>
      </c>
    </row>
    <row r="27" spans="1:19" ht="13.8" thickBot="1" x14ac:dyDescent="0.3">
      <c r="A27" s="284"/>
      <c r="B27" s="284"/>
      <c r="C27" s="284"/>
      <c r="D27" s="284"/>
      <c r="E27" s="284"/>
      <c r="F27" s="284"/>
      <c r="G27" s="284"/>
      <c r="H27" s="284"/>
      <c r="I27" s="285"/>
      <c r="J27" s="287"/>
    </row>
    <row r="28" spans="1:19" ht="13.8" thickTop="1" x14ac:dyDescent="0.25">
      <c r="A28" s="269" t="s">
        <v>19</v>
      </c>
      <c r="B28" s="269"/>
      <c r="C28" s="269"/>
      <c r="D28" s="20"/>
      <c r="E28" s="21"/>
      <c r="F28" s="22"/>
      <c r="G28" s="22"/>
      <c r="H28" s="22"/>
    </row>
    <row r="29" spans="1:19" x14ac:dyDescent="0.25">
      <c r="A29" s="270"/>
      <c r="B29" s="270"/>
      <c r="C29" s="270"/>
      <c r="D29" s="23"/>
      <c r="E29" s="270"/>
      <c r="F29" s="270"/>
      <c r="G29" s="270"/>
      <c r="H29" s="23"/>
      <c r="N29" s="19"/>
    </row>
    <row r="30" spans="1:19" x14ac:dyDescent="0.25">
      <c r="A30" s="270"/>
      <c r="B30" s="270"/>
      <c r="C30" s="270"/>
      <c r="D30" s="23"/>
      <c r="E30" s="270" t="s">
        <v>46</v>
      </c>
      <c r="F30" s="270"/>
      <c r="G30" s="270"/>
      <c r="H30" s="23"/>
    </row>
    <row r="31" spans="1:19" x14ac:dyDescent="0.25">
      <c r="A31" s="270"/>
      <c r="B31" s="270"/>
      <c r="C31" s="270"/>
      <c r="D31" s="23"/>
      <c r="E31" s="270" t="s">
        <v>387</v>
      </c>
      <c r="F31" s="270"/>
      <c r="G31" s="270"/>
      <c r="H31" s="23"/>
    </row>
    <row r="32" spans="1:19" x14ac:dyDescent="0.25">
      <c r="A32" s="270"/>
      <c r="B32" s="270"/>
      <c r="C32" s="270"/>
      <c r="D32" s="23"/>
      <c r="E32" s="270"/>
      <c r="F32" s="270"/>
      <c r="G32" s="270"/>
      <c r="H32" s="23"/>
    </row>
    <row r="33" spans="1:8" x14ac:dyDescent="0.25">
      <c r="A33" s="270"/>
      <c r="B33" s="270"/>
      <c r="C33" s="270"/>
      <c r="D33" s="23"/>
      <c r="E33" s="270"/>
      <c r="F33" s="270"/>
      <c r="G33" s="270"/>
      <c r="H33" s="23">
        <v>10285</v>
      </c>
    </row>
    <row r="34" spans="1:8" x14ac:dyDescent="0.25">
      <c r="A34" s="270"/>
      <c r="B34" s="270"/>
      <c r="C34" s="270"/>
      <c r="D34" s="23"/>
      <c r="E34" s="24"/>
      <c r="F34" s="24"/>
      <c r="G34" s="24"/>
      <c r="H34" s="25"/>
    </row>
    <row r="36" spans="1:8" x14ac:dyDescent="0.25">
      <c r="A36" s="49" t="s">
        <v>47</v>
      </c>
    </row>
    <row r="37" spans="1:8" x14ac:dyDescent="0.25">
      <c r="A37" s="49" t="s">
        <v>48</v>
      </c>
    </row>
  </sheetData>
  <mergeCells count="38">
    <mergeCell ref="A32:C32"/>
    <mergeCell ref="E32:G32"/>
    <mergeCell ref="A33:C33"/>
    <mergeCell ref="E33:G33"/>
    <mergeCell ref="A34:C34"/>
    <mergeCell ref="A29:C29"/>
    <mergeCell ref="E29:G29"/>
    <mergeCell ref="A30:C30"/>
    <mergeCell ref="E30:G30"/>
    <mergeCell ref="A31:C31"/>
    <mergeCell ref="E31:G31"/>
    <mergeCell ref="A26:I27"/>
    <mergeCell ref="J26:J27"/>
    <mergeCell ref="A28:C28"/>
    <mergeCell ref="A22:C23"/>
    <mergeCell ref="D22:D23"/>
    <mergeCell ref="E22:E23"/>
    <mergeCell ref="F22:F23"/>
    <mergeCell ref="I22:I23"/>
    <mergeCell ref="J22:J23"/>
    <mergeCell ref="A24:I25"/>
    <mergeCell ref="J24:J25"/>
    <mergeCell ref="G22:G23"/>
    <mergeCell ref="H22:H23"/>
    <mergeCell ref="A8:J9"/>
    <mergeCell ref="A10:A11"/>
    <mergeCell ref="B10:B11"/>
    <mergeCell ref="C10:C11"/>
    <mergeCell ref="D10:D11"/>
    <mergeCell ref="H10:H11"/>
    <mergeCell ref="G10:G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S39"/>
  <sheetViews>
    <sheetView topLeftCell="A16" zoomScaleNormal="100" workbookViewId="0">
      <selection activeCell="D39" sqref="D39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45" t="s">
        <v>2</v>
      </c>
      <c r="K5" s="3"/>
    </row>
    <row r="6" spans="1:19" ht="17.399999999999999" customHeight="1" x14ac:dyDescent="0.25">
      <c r="A6" s="311" t="s">
        <v>50</v>
      </c>
      <c r="B6" s="312"/>
      <c r="C6" s="312"/>
      <c r="D6" s="313"/>
      <c r="E6" s="261" t="s">
        <v>3</v>
      </c>
      <c r="F6" s="262"/>
      <c r="G6" s="262"/>
      <c r="H6" s="265">
        <f>J29</f>
        <v>20500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43" t="s">
        <v>9</v>
      </c>
      <c r="F10" s="43" t="s">
        <v>10</v>
      </c>
      <c r="G10" s="275" t="s">
        <v>49</v>
      </c>
      <c r="H10" s="275" t="s">
        <v>14</v>
      </c>
      <c r="I10" s="43" t="s">
        <v>11</v>
      </c>
      <c r="J10" s="43" t="s">
        <v>12</v>
      </c>
    </row>
    <row r="11" spans="1:19" ht="15" customHeight="1" x14ac:dyDescent="0.25">
      <c r="A11" s="274"/>
      <c r="B11" s="275"/>
      <c r="C11" s="275"/>
      <c r="D11" s="275"/>
      <c r="E11" s="44" t="s">
        <v>13</v>
      </c>
      <c r="F11" s="44" t="s">
        <v>13</v>
      </c>
      <c r="G11" s="275" t="s">
        <v>14</v>
      </c>
      <c r="H11" s="275"/>
      <c r="I11" s="44" t="s">
        <v>15</v>
      </c>
      <c r="J11" s="44" t="s">
        <v>16</v>
      </c>
    </row>
    <row r="12" spans="1:19" ht="15" customHeight="1" x14ac:dyDescent="0.25">
      <c r="A12" s="9" t="s">
        <v>51</v>
      </c>
      <c r="B12" s="10">
        <v>2</v>
      </c>
      <c r="C12" s="10"/>
      <c r="D12" s="11"/>
      <c r="E12" s="10"/>
      <c r="F12" s="10">
        <v>430</v>
      </c>
      <c r="G12" s="10"/>
      <c r="H12" s="10"/>
      <c r="I12" s="10"/>
      <c r="J12" s="10">
        <f>SUM(D12:I12)</f>
        <v>430</v>
      </c>
      <c r="P12" s="12"/>
      <c r="S12" s="12"/>
    </row>
    <row r="13" spans="1:19" ht="15" customHeight="1" x14ac:dyDescent="0.25">
      <c r="A13" s="15" t="s">
        <v>52</v>
      </c>
      <c r="B13" s="10"/>
      <c r="C13" s="10">
        <v>4</v>
      </c>
      <c r="D13" s="11"/>
      <c r="E13" s="10"/>
      <c r="F13" s="10"/>
      <c r="G13" s="10"/>
      <c r="H13" s="10"/>
      <c r="I13" s="10"/>
      <c r="J13" s="13"/>
      <c r="P13" s="14"/>
      <c r="S13" s="14"/>
    </row>
    <row r="14" spans="1:19" ht="15" customHeight="1" x14ac:dyDescent="0.25">
      <c r="A14" s="15" t="s">
        <v>53</v>
      </c>
      <c r="B14" s="10"/>
      <c r="C14" s="10">
        <v>4</v>
      </c>
      <c r="D14" s="11"/>
      <c r="E14" s="10"/>
      <c r="F14" s="10"/>
      <c r="G14" s="10"/>
      <c r="H14" s="10"/>
      <c r="I14" s="10"/>
      <c r="J14" s="13"/>
      <c r="P14" s="14"/>
      <c r="S14" s="14"/>
    </row>
    <row r="15" spans="1:19" ht="15" customHeight="1" x14ac:dyDescent="0.25">
      <c r="A15" s="15" t="s">
        <v>54</v>
      </c>
      <c r="B15" s="10"/>
      <c r="C15" s="10">
        <v>6</v>
      </c>
      <c r="D15" s="11"/>
      <c r="E15" s="10"/>
      <c r="F15" s="10"/>
      <c r="G15" s="10"/>
      <c r="H15" s="10"/>
      <c r="I15" s="10"/>
      <c r="J15" s="13"/>
      <c r="P15" s="14"/>
      <c r="S15" s="14"/>
    </row>
    <row r="16" spans="1:19" ht="15" customHeight="1" x14ac:dyDescent="0.25">
      <c r="A16" s="9" t="s">
        <v>57</v>
      </c>
      <c r="B16" s="10">
        <v>2</v>
      </c>
      <c r="C16" s="10"/>
      <c r="D16" s="16"/>
      <c r="E16" s="17"/>
      <c r="F16" s="17">
        <v>430</v>
      </c>
      <c r="G16" s="17"/>
      <c r="H16" s="17"/>
      <c r="I16" s="10"/>
      <c r="J16" s="10">
        <f t="shared" ref="J16:J26" si="0">SUM(D16:I16)</f>
        <v>430</v>
      </c>
      <c r="P16" s="14"/>
      <c r="S16" s="14"/>
    </row>
    <row r="17" spans="1:19" ht="15" customHeight="1" x14ac:dyDescent="0.25">
      <c r="A17" s="15" t="s">
        <v>52</v>
      </c>
      <c r="B17" s="10"/>
      <c r="C17" s="10">
        <v>12</v>
      </c>
      <c r="D17" s="10"/>
      <c r="E17" s="10"/>
      <c r="F17" s="10"/>
      <c r="G17" s="10"/>
      <c r="H17" s="10"/>
      <c r="I17" s="13"/>
      <c r="J17" s="10"/>
      <c r="P17" s="14"/>
      <c r="S17" s="14"/>
    </row>
    <row r="18" spans="1:19" ht="15" customHeight="1" x14ac:dyDescent="0.25">
      <c r="A18" s="15" t="s">
        <v>54</v>
      </c>
      <c r="B18" s="10"/>
      <c r="C18" s="10">
        <v>6</v>
      </c>
      <c r="D18" s="10"/>
      <c r="E18" s="10"/>
      <c r="F18" s="10"/>
      <c r="G18" s="10"/>
      <c r="H18" s="10"/>
      <c r="I18" s="13"/>
      <c r="J18" s="10"/>
      <c r="P18" s="14"/>
      <c r="S18" s="14"/>
    </row>
    <row r="19" spans="1:19" ht="15" customHeight="1" x14ac:dyDescent="0.25">
      <c r="A19" s="9" t="s">
        <v>58</v>
      </c>
      <c r="B19" s="10"/>
      <c r="C19" s="10"/>
      <c r="D19" s="10"/>
      <c r="E19" s="10">
        <v>2730</v>
      </c>
      <c r="F19" s="18"/>
      <c r="G19" s="10"/>
      <c r="H19" s="10"/>
      <c r="I19" s="13"/>
      <c r="J19" s="10">
        <f t="shared" si="0"/>
        <v>2730</v>
      </c>
      <c r="P19" s="14"/>
      <c r="S19" s="14"/>
    </row>
    <row r="20" spans="1:19" ht="15" customHeight="1" x14ac:dyDescent="0.25">
      <c r="A20" s="9" t="s">
        <v>59</v>
      </c>
      <c r="B20" s="10">
        <v>6</v>
      </c>
      <c r="C20" s="10"/>
      <c r="D20" s="16"/>
      <c r="E20" s="10"/>
      <c r="F20" s="10"/>
      <c r="G20" s="10"/>
      <c r="H20" s="10"/>
      <c r="I20" s="13"/>
      <c r="J20" s="10"/>
      <c r="P20" s="14"/>
      <c r="S20" s="14"/>
    </row>
    <row r="21" spans="1:19" ht="15" customHeight="1" x14ac:dyDescent="0.25">
      <c r="A21" s="15" t="s">
        <v>45</v>
      </c>
      <c r="B21" s="10"/>
      <c r="C21" s="10">
        <v>12</v>
      </c>
      <c r="D21" s="10"/>
      <c r="E21" s="10"/>
      <c r="F21" s="18"/>
      <c r="G21" s="10"/>
      <c r="H21" s="10"/>
      <c r="I21" s="13"/>
      <c r="J21" s="10"/>
      <c r="P21" s="14"/>
      <c r="S21" s="14"/>
    </row>
    <row r="22" spans="1:19" ht="15" customHeight="1" x14ac:dyDescent="0.25">
      <c r="A22" s="15" t="s">
        <v>61</v>
      </c>
      <c r="B22" s="10"/>
      <c r="C22" s="10"/>
      <c r="D22" s="16"/>
      <c r="E22" s="10"/>
      <c r="F22" s="10"/>
      <c r="G22" s="10">
        <v>720</v>
      </c>
      <c r="H22" s="10"/>
      <c r="I22" s="13"/>
      <c r="J22" s="10">
        <f t="shared" si="0"/>
        <v>720</v>
      </c>
      <c r="P22" s="14"/>
      <c r="S22" s="14"/>
    </row>
    <row r="23" spans="1:19" ht="15" customHeight="1" x14ac:dyDescent="0.25">
      <c r="A23" s="15" t="s">
        <v>62</v>
      </c>
      <c r="B23" s="10"/>
      <c r="C23" s="10"/>
      <c r="D23" s="16"/>
      <c r="E23" s="10">
        <v>180</v>
      </c>
      <c r="F23" s="10"/>
      <c r="G23" s="10"/>
      <c r="H23" s="10">
        <v>390</v>
      </c>
      <c r="I23" s="13"/>
      <c r="J23" s="10">
        <f t="shared" si="0"/>
        <v>570</v>
      </c>
      <c r="P23" s="14"/>
      <c r="S23" s="14"/>
    </row>
    <row r="24" spans="1:19" ht="15" customHeight="1" x14ac:dyDescent="0.25">
      <c r="A24" s="9" t="s">
        <v>63</v>
      </c>
      <c r="B24" s="10"/>
      <c r="C24" s="10"/>
      <c r="D24" s="16"/>
      <c r="E24" s="10">
        <v>320</v>
      </c>
      <c r="F24" s="10"/>
      <c r="G24" s="10"/>
      <c r="H24" s="10"/>
      <c r="I24" s="13"/>
      <c r="J24" s="10">
        <f t="shared" si="0"/>
        <v>320</v>
      </c>
      <c r="P24" s="14"/>
      <c r="S24" s="14"/>
    </row>
    <row r="25" spans="1:19" ht="15" customHeight="1" x14ac:dyDescent="0.25">
      <c r="A25" s="9" t="s">
        <v>64</v>
      </c>
      <c r="B25" s="10">
        <v>4</v>
      </c>
      <c r="C25" s="10"/>
      <c r="D25" s="16">
        <v>4320</v>
      </c>
      <c r="E25" s="10"/>
      <c r="F25" s="10"/>
      <c r="G25" s="10"/>
      <c r="H25" s="10"/>
      <c r="I25" s="13"/>
      <c r="J25" s="10">
        <f t="shared" si="0"/>
        <v>4320</v>
      </c>
      <c r="P25" s="14"/>
      <c r="S25" s="14"/>
    </row>
    <row r="26" spans="1:19" ht="15" customHeight="1" thickBot="1" x14ac:dyDescent="0.3">
      <c r="A26" s="9"/>
      <c r="B26" s="10">
        <v>10</v>
      </c>
      <c r="C26" s="10"/>
      <c r="D26" s="10"/>
      <c r="E26" s="10">
        <v>10980</v>
      </c>
      <c r="F26" s="18"/>
      <c r="G26" s="10"/>
      <c r="H26" s="10"/>
      <c r="I26" s="13"/>
      <c r="J26" s="10">
        <f t="shared" si="0"/>
        <v>10980</v>
      </c>
      <c r="P26" s="14"/>
      <c r="S26" s="14"/>
    </row>
    <row r="27" spans="1:19" ht="13.2" customHeight="1" x14ac:dyDescent="0.25">
      <c r="A27" s="288" t="s">
        <v>17</v>
      </c>
      <c r="B27" s="289"/>
      <c r="C27" s="290"/>
      <c r="D27" s="276">
        <f>SUM(D12:D26)</f>
        <v>4320</v>
      </c>
      <c r="E27" s="276">
        <f>SUM(E12:E26)</f>
        <v>14210</v>
      </c>
      <c r="F27" s="276">
        <f>SUM(F12:F26)</f>
        <v>860</v>
      </c>
      <c r="G27" s="276">
        <f>SUM(G12:G26)</f>
        <v>720</v>
      </c>
      <c r="H27" s="276">
        <f>SUM(H12:H26)</f>
        <v>390</v>
      </c>
      <c r="I27" s="276"/>
      <c r="J27" s="278">
        <f>SUM(D27:I28)</f>
        <v>20500</v>
      </c>
      <c r="K27" s="19"/>
      <c r="L27" s="19"/>
    </row>
    <row r="28" spans="1:19" ht="13.8" customHeight="1" thickBot="1" x14ac:dyDescent="0.3">
      <c r="A28" s="291"/>
      <c r="B28" s="292"/>
      <c r="C28" s="293"/>
      <c r="D28" s="277"/>
      <c r="E28" s="277"/>
      <c r="F28" s="277"/>
      <c r="G28" s="277"/>
      <c r="H28" s="277"/>
      <c r="I28" s="277"/>
      <c r="J28" s="279"/>
      <c r="K28" s="19"/>
      <c r="L28" s="19"/>
      <c r="O28" s="19"/>
    </row>
    <row r="29" spans="1:19" x14ac:dyDescent="0.25">
      <c r="A29" s="280" t="s">
        <v>18</v>
      </c>
      <c r="B29" s="280"/>
      <c r="C29" s="280"/>
      <c r="D29" s="280"/>
      <c r="E29" s="280"/>
      <c r="F29" s="280"/>
      <c r="G29" s="280"/>
      <c r="H29" s="280"/>
      <c r="I29" s="281"/>
      <c r="J29" s="282">
        <f>SUM(J12:J26)</f>
        <v>20500</v>
      </c>
      <c r="K29" s="19"/>
      <c r="M29" s="19"/>
    </row>
    <row r="30" spans="1:19" ht="13.8" thickBot="1" x14ac:dyDescent="0.3">
      <c r="A30" s="280"/>
      <c r="B30" s="280"/>
      <c r="C30" s="280"/>
      <c r="D30" s="280"/>
      <c r="E30" s="280"/>
      <c r="F30" s="280"/>
      <c r="G30" s="280"/>
      <c r="H30" s="280"/>
      <c r="I30" s="281"/>
      <c r="J30" s="283"/>
    </row>
    <row r="31" spans="1:19" ht="13.8" thickTop="1" x14ac:dyDescent="0.25">
      <c r="A31" s="284" t="s">
        <v>55</v>
      </c>
      <c r="B31" s="284"/>
      <c r="C31" s="284"/>
      <c r="D31" s="284"/>
      <c r="E31" s="284"/>
      <c r="F31" s="284"/>
      <c r="G31" s="284"/>
      <c r="H31" s="284"/>
      <c r="I31" s="285"/>
      <c r="J31" s="286">
        <v>21655</v>
      </c>
    </row>
    <row r="32" spans="1:19" ht="13.8" thickBot="1" x14ac:dyDescent="0.3">
      <c r="A32" s="284"/>
      <c r="B32" s="284"/>
      <c r="C32" s="284"/>
      <c r="D32" s="284"/>
      <c r="E32" s="284"/>
      <c r="F32" s="284"/>
      <c r="G32" s="284"/>
      <c r="H32" s="284"/>
      <c r="I32" s="285"/>
      <c r="J32" s="287"/>
    </row>
    <row r="33" spans="1:14" ht="13.8" thickTop="1" x14ac:dyDescent="0.25">
      <c r="A33" s="269" t="s">
        <v>19</v>
      </c>
      <c r="B33" s="269"/>
      <c r="C33" s="269"/>
      <c r="D33" s="20"/>
      <c r="E33" s="21"/>
      <c r="F33" s="22"/>
      <c r="G33" s="22"/>
      <c r="H33" s="22"/>
      <c r="K33" s="19">
        <f>J31-J29</f>
        <v>1155</v>
      </c>
    </row>
    <row r="34" spans="1:14" x14ac:dyDescent="0.25">
      <c r="A34" s="270"/>
      <c r="B34" s="270"/>
      <c r="C34" s="270"/>
      <c r="D34" s="23" t="s">
        <v>124</v>
      </c>
      <c r="E34" s="270" t="s">
        <v>65</v>
      </c>
      <c r="F34" s="270"/>
      <c r="G34" s="270"/>
      <c r="H34" s="23"/>
      <c r="N34" s="19"/>
    </row>
    <row r="35" spans="1:14" x14ac:dyDescent="0.25">
      <c r="A35" s="270"/>
      <c r="B35" s="270"/>
      <c r="C35" s="270"/>
      <c r="D35" s="23"/>
      <c r="E35" s="270" t="s">
        <v>66</v>
      </c>
      <c r="F35" s="270"/>
      <c r="G35" s="270"/>
      <c r="H35" s="23"/>
    </row>
    <row r="36" spans="1:14" x14ac:dyDescent="0.25">
      <c r="A36" s="270"/>
      <c r="B36" s="270"/>
      <c r="C36" s="270"/>
      <c r="D36" s="23"/>
      <c r="E36" s="270" t="s">
        <v>46</v>
      </c>
      <c r="F36" s="270"/>
      <c r="G36" s="270"/>
      <c r="H36" s="23"/>
    </row>
    <row r="37" spans="1:14" x14ac:dyDescent="0.25">
      <c r="A37" s="270"/>
      <c r="B37" s="270"/>
      <c r="C37" s="270"/>
      <c r="D37" s="23"/>
      <c r="E37" s="270" t="s">
        <v>67</v>
      </c>
      <c r="F37" s="270"/>
      <c r="G37" s="270"/>
      <c r="H37" s="23"/>
    </row>
    <row r="38" spans="1:14" x14ac:dyDescent="0.25">
      <c r="A38" s="270"/>
      <c r="B38" s="270"/>
      <c r="C38" s="270"/>
      <c r="D38" s="23"/>
      <c r="E38" s="270"/>
      <c r="F38" s="270"/>
      <c r="G38" s="270"/>
      <c r="H38" s="23"/>
    </row>
    <row r="39" spans="1:14" x14ac:dyDescent="0.25">
      <c r="A39" s="270"/>
      <c r="B39" s="270"/>
      <c r="C39" s="270"/>
      <c r="D39" s="23"/>
      <c r="E39" s="24"/>
      <c r="F39" s="24"/>
      <c r="G39" s="24"/>
      <c r="H39" s="25">
        <v>1085</v>
      </c>
    </row>
  </sheetData>
  <mergeCells count="38">
    <mergeCell ref="A38:C38"/>
    <mergeCell ref="E38:G38"/>
    <mergeCell ref="A39:C39"/>
    <mergeCell ref="E34:G34"/>
    <mergeCell ref="A35:C35"/>
    <mergeCell ref="E35:G35"/>
    <mergeCell ref="A37:C37"/>
    <mergeCell ref="E37:G37"/>
    <mergeCell ref="A36:C36"/>
    <mergeCell ref="E36:G36"/>
    <mergeCell ref="A34:C34"/>
    <mergeCell ref="I27:I28"/>
    <mergeCell ref="J27:J28"/>
    <mergeCell ref="A29:I30"/>
    <mergeCell ref="J29:J30"/>
    <mergeCell ref="A33:C33"/>
    <mergeCell ref="J31:J32"/>
    <mergeCell ref="A27:C28"/>
    <mergeCell ref="D27:D28"/>
    <mergeCell ref="E27:E28"/>
    <mergeCell ref="F27:F28"/>
    <mergeCell ref="G27:G28"/>
    <mergeCell ref="H27:H28"/>
    <mergeCell ref="A31:I32"/>
    <mergeCell ref="A8:J9"/>
    <mergeCell ref="A10:A11"/>
    <mergeCell ref="B10:B11"/>
    <mergeCell ref="C10:C11"/>
    <mergeCell ref="D10:D11"/>
    <mergeCell ref="H10:H11"/>
    <mergeCell ref="G10:G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</sheetPr>
  <dimension ref="A1:S3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68</v>
      </c>
      <c r="B6" s="256"/>
      <c r="C6" s="256"/>
      <c r="D6" s="257"/>
      <c r="E6" s="261" t="s">
        <v>3</v>
      </c>
      <c r="F6" s="262"/>
      <c r="G6" s="262"/>
      <c r="H6" s="265">
        <f>J29</f>
        <v>20565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43" t="s">
        <v>9</v>
      </c>
      <c r="F10" s="43" t="s">
        <v>10</v>
      </c>
      <c r="G10" s="275" t="s">
        <v>49</v>
      </c>
      <c r="H10" s="275" t="s">
        <v>14</v>
      </c>
      <c r="I10" s="43" t="s">
        <v>11</v>
      </c>
      <c r="J10" s="43" t="s">
        <v>12</v>
      </c>
    </row>
    <row r="11" spans="1:19" ht="15" customHeight="1" x14ac:dyDescent="0.25">
      <c r="A11" s="274"/>
      <c r="B11" s="275"/>
      <c r="C11" s="275"/>
      <c r="D11" s="275"/>
      <c r="E11" s="44" t="s">
        <v>13</v>
      </c>
      <c r="F11" s="44" t="s">
        <v>13</v>
      </c>
      <c r="G11" s="275" t="s">
        <v>14</v>
      </c>
      <c r="H11" s="275"/>
      <c r="I11" s="44" t="s">
        <v>15</v>
      </c>
      <c r="J11" s="44" t="s">
        <v>16</v>
      </c>
    </row>
    <row r="12" spans="1:19" ht="15" customHeight="1" x14ac:dyDescent="0.25">
      <c r="A12" s="9" t="s">
        <v>51</v>
      </c>
      <c r="B12" s="10">
        <v>2</v>
      </c>
      <c r="C12" s="10"/>
      <c r="D12" s="11"/>
      <c r="E12" s="10"/>
      <c r="F12" s="10">
        <v>430</v>
      </c>
      <c r="G12" s="10"/>
      <c r="H12" s="10"/>
      <c r="I12" s="10"/>
      <c r="J12" s="10">
        <f>SUM(D12:I12)</f>
        <v>430</v>
      </c>
      <c r="P12" s="12"/>
      <c r="S12" s="12"/>
    </row>
    <row r="13" spans="1:19" ht="15" customHeight="1" x14ac:dyDescent="0.25">
      <c r="A13" s="15" t="s">
        <v>52</v>
      </c>
      <c r="B13" s="10"/>
      <c r="C13" s="10">
        <v>4</v>
      </c>
      <c r="D13" s="11"/>
      <c r="E13" s="10"/>
      <c r="F13" s="10"/>
      <c r="G13" s="10"/>
      <c r="H13" s="10"/>
      <c r="I13" s="10"/>
      <c r="J13" s="13"/>
      <c r="P13" s="14"/>
      <c r="S13" s="14"/>
    </row>
    <row r="14" spans="1:19" ht="15" customHeight="1" x14ac:dyDescent="0.25">
      <c r="A14" s="15" t="s">
        <v>53</v>
      </c>
      <c r="B14" s="10"/>
      <c r="C14" s="10">
        <v>4</v>
      </c>
      <c r="D14" s="11"/>
      <c r="E14" s="10"/>
      <c r="F14" s="10"/>
      <c r="G14" s="10"/>
      <c r="H14" s="10"/>
      <c r="I14" s="10"/>
      <c r="J14" s="13"/>
      <c r="P14" s="14"/>
      <c r="S14" s="14"/>
    </row>
    <row r="15" spans="1:19" ht="15" customHeight="1" x14ac:dyDescent="0.25">
      <c r="A15" s="15" t="s">
        <v>54</v>
      </c>
      <c r="B15" s="10"/>
      <c r="C15" s="10">
        <v>6</v>
      </c>
      <c r="D15" s="11"/>
      <c r="E15" s="10"/>
      <c r="F15" s="10"/>
      <c r="G15" s="10"/>
      <c r="H15" s="10"/>
      <c r="I15" s="10"/>
      <c r="J15" s="13"/>
      <c r="P15" s="14"/>
      <c r="S15" s="14"/>
    </row>
    <row r="16" spans="1:19" ht="15" customHeight="1" x14ac:dyDescent="0.25">
      <c r="A16" s="9" t="s">
        <v>57</v>
      </c>
      <c r="B16" s="10">
        <v>2</v>
      </c>
      <c r="C16" s="10"/>
      <c r="D16" s="16"/>
      <c r="E16" s="17"/>
      <c r="F16" s="17">
        <v>430</v>
      </c>
      <c r="G16" s="17"/>
      <c r="H16" s="17"/>
      <c r="I16" s="10"/>
      <c r="J16" s="10">
        <f t="shared" ref="J16:J26" si="0">SUM(D16:I16)</f>
        <v>430</v>
      </c>
      <c r="P16" s="14"/>
      <c r="S16" s="14"/>
    </row>
    <row r="17" spans="1:19" ht="15" customHeight="1" x14ac:dyDescent="0.25">
      <c r="A17" s="15" t="s">
        <v>52</v>
      </c>
      <c r="B17" s="10"/>
      <c r="C17" s="10">
        <v>12</v>
      </c>
      <c r="D17" s="10"/>
      <c r="E17" s="10"/>
      <c r="F17" s="10"/>
      <c r="G17" s="10"/>
      <c r="H17" s="10"/>
      <c r="I17" s="13"/>
      <c r="J17" s="10"/>
      <c r="P17" s="14"/>
      <c r="S17" s="14"/>
    </row>
    <row r="18" spans="1:19" ht="15" customHeight="1" x14ac:dyDescent="0.25">
      <c r="A18" s="15" t="s">
        <v>54</v>
      </c>
      <c r="B18" s="10"/>
      <c r="C18" s="10">
        <v>6</v>
      </c>
      <c r="D18" s="10"/>
      <c r="E18" s="10"/>
      <c r="F18" s="10"/>
      <c r="G18" s="10"/>
      <c r="H18" s="10"/>
      <c r="I18" s="13"/>
      <c r="J18" s="10"/>
      <c r="P18" s="14"/>
      <c r="S18" s="14"/>
    </row>
    <row r="19" spans="1:19" ht="15" customHeight="1" x14ac:dyDescent="0.25">
      <c r="A19" s="9" t="s">
        <v>58</v>
      </c>
      <c r="B19" s="10"/>
      <c r="C19" s="10"/>
      <c r="D19" s="10"/>
      <c r="E19" s="10">
        <v>2730</v>
      </c>
      <c r="F19" s="18"/>
      <c r="G19" s="10"/>
      <c r="H19" s="10"/>
      <c r="I19" s="13"/>
      <c r="J19" s="10">
        <f t="shared" si="0"/>
        <v>2730</v>
      </c>
      <c r="P19" s="14"/>
      <c r="S19" s="14"/>
    </row>
    <row r="20" spans="1:19" ht="15" customHeight="1" x14ac:dyDescent="0.25">
      <c r="A20" s="9" t="s">
        <v>69</v>
      </c>
      <c r="B20" s="10">
        <v>1</v>
      </c>
      <c r="C20" s="10"/>
      <c r="D20" s="13"/>
      <c r="E20" s="10">
        <v>65</v>
      </c>
      <c r="F20" s="18"/>
      <c r="G20" s="10"/>
      <c r="H20" s="10"/>
      <c r="I20" s="13"/>
      <c r="J20" s="10">
        <f t="shared" si="0"/>
        <v>65</v>
      </c>
      <c r="P20" s="14"/>
      <c r="S20" s="14"/>
    </row>
    <row r="21" spans="1:19" ht="15" customHeight="1" x14ac:dyDescent="0.25">
      <c r="A21" s="9" t="s">
        <v>59</v>
      </c>
      <c r="B21" s="10">
        <v>6</v>
      </c>
      <c r="C21" s="10"/>
      <c r="D21" s="16"/>
      <c r="E21" s="10"/>
      <c r="F21" s="10"/>
      <c r="G21" s="10"/>
      <c r="H21" s="10"/>
      <c r="I21" s="13"/>
      <c r="J21" s="10"/>
      <c r="P21" s="14"/>
      <c r="S21" s="14"/>
    </row>
    <row r="22" spans="1:19" ht="15" customHeight="1" x14ac:dyDescent="0.25">
      <c r="A22" s="15" t="s">
        <v>45</v>
      </c>
      <c r="B22" s="10"/>
      <c r="C22" s="10">
        <v>12</v>
      </c>
      <c r="D22" s="10"/>
      <c r="E22" s="10"/>
      <c r="F22" s="18"/>
      <c r="G22" s="10"/>
      <c r="H22" s="10"/>
      <c r="I22" s="13"/>
      <c r="J22" s="10"/>
      <c r="P22" s="14"/>
      <c r="S22" s="14"/>
    </row>
    <row r="23" spans="1:19" ht="15" customHeight="1" x14ac:dyDescent="0.25">
      <c r="A23" s="15" t="s">
        <v>61</v>
      </c>
      <c r="B23" s="10"/>
      <c r="C23" s="10"/>
      <c r="D23" s="16"/>
      <c r="E23" s="10"/>
      <c r="F23" s="10"/>
      <c r="G23" s="10">
        <v>720</v>
      </c>
      <c r="H23" s="10"/>
      <c r="I23" s="13"/>
      <c r="J23" s="10">
        <f t="shared" si="0"/>
        <v>720</v>
      </c>
      <c r="P23" s="14"/>
      <c r="S23" s="14"/>
    </row>
    <row r="24" spans="1:19" ht="15" customHeight="1" x14ac:dyDescent="0.25">
      <c r="A24" s="15" t="s">
        <v>62</v>
      </c>
      <c r="B24" s="10"/>
      <c r="C24" s="10"/>
      <c r="D24" s="16"/>
      <c r="E24" s="10">
        <v>180</v>
      </c>
      <c r="F24" s="10"/>
      <c r="G24" s="10"/>
      <c r="H24" s="10">
        <v>390</v>
      </c>
      <c r="I24" s="13"/>
      <c r="J24" s="10">
        <f t="shared" si="0"/>
        <v>570</v>
      </c>
      <c r="P24" s="14"/>
      <c r="S24" s="14"/>
    </row>
    <row r="25" spans="1:19" ht="15" customHeight="1" x14ac:dyDescent="0.25">
      <c r="A25" s="9" t="s">
        <v>63</v>
      </c>
      <c r="B25" s="10"/>
      <c r="C25" s="10"/>
      <c r="D25" s="16"/>
      <c r="E25" s="10">
        <v>320</v>
      </c>
      <c r="F25" s="10"/>
      <c r="G25" s="10"/>
      <c r="H25" s="10"/>
      <c r="I25" s="13"/>
      <c r="J25" s="10">
        <f t="shared" si="0"/>
        <v>320</v>
      </c>
      <c r="P25" s="14"/>
      <c r="S25" s="14"/>
    </row>
    <row r="26" spans="1:19" ht="15" customHeight="1" thickBot="1" x14ac:dyDescent="0.3">
      <c r="A26" s="9" t="s">
        <v>64</v>
      </c>
      <c r="B26" s="10">
        <v>4</v>
      </c>
      <c r="C26" s="10"/>
      <c r="D26" s="16">
        <v>4320</v>
      </c>
      <c r="E26" s="10">
        <v>10980</v>
      </c>
      <c r="F26" s="10"/>
      <c r="G26" s="10"/>
      <c r="H26" s="10"/>
      <c r="I26" s="13"/>
      <c r="J26" s="10">
        <f t="shared" si="0"/>
        <v>15300</v>
      </c>
      <c r="M26" s="19"/>
      <c r="P26" s="14"/>
      <c r="S26" s="14"/>
    </row>
    <row r="27" spans="1:19" ht="13.2" customHeight="1" x14ac:dyDescent="0.25">
      <c r="A27" s="288" t="s">
        <v>17</v>
      </c>
      <c r="B27" s="289"/>
      <c r="C27" s="290"/>
      <c r="D27" s="276">
        <f>SUM(D12:D26)</f>
        <v>4320</v>
      </c>
      <c r="E27" s="276">
        <f>SUM(E12:E26)</f>
        <v>14275</v>
      </c>
      <c r="F27" s="276">
        <f>SUM(F12:F26)</f>
        <v>860</v>
      </c>
      <c r="G27" s="276">
        <f>SUM(G12:G26)</f>
        <v>720</v>
      </c>
      <c r="H27" s="276">
        <f>SUM(H12:H26)</f>
        <v>390</v>
      </c>
      <c r="I27" s="276"/>
      <c r="J27" s="278">
        <f>SUM(D27:I28)</f>
        <v>20565</v>
      </c>
      <c r="K27" s="19"/>
      <c r="L27" s="19"/>
    </row>
    <row r="28" spans="1:19" ht="13.8" customHeight="1" thickBot="1" x14ac:dyDescent="0.3">
      <c r="A28" s="291"/>
      <c r="B28" s="292"/>
      <c r="C28" s="293"/>
      <c r="D28" s="277"/>
      <c r="E28" s="277"/>
      <c r="F28" s="277"/>
      <c r="G28" s="277"/>
      <c r="H28" s="277"/>
      <c r="I28" s="277"/>
      <c r="J28" s="279"/>
      <c r="K28" s="19"/>
      <c r="L28" s="19"/>
      <c r="O28" s="19"/>
    </row>
    <row r="29" spans="1:19" x14ac:dyDescent="0.25">
      <c r="A29" s="280" t="s">
        <v>18</v>
      </c>
      <c r="B29" s="280"/>
      <c r="C29" s="280"/>
      <c r="D29" s="280"/>
      <c r="E29" s="280"/>
      <c r="F29" s="280"/>
      <c r="G29" s="280"/>
      <c r="H29" s="280"/>
      <c r="I29" s="281"/>
      <c r="J29" s="282">
        <f>SUM(J12:J26)</f>
        <v>20565</v>
      </c>
      <c r="K29" s="19"/>
      <c r="M29" s="19"/>
    </row>
    <row r="30" spans="1:19" ht="13.8" thickBot="1" x14ac:dyDescent="0.3">
      <c r="A30" s="280"/>
      <c r="B30" s="280"/>
      <c r="C30" s="280"/>
      <c r="D30" s="280"/>
      <c r="E30" s="280"/>
      <c r="F30" s="280"/>
      <c r="G30" s="280"/>
      <c r="H30" s="280"/>
      <c r="I30" s="281"/>
      <c r="J30" s="283"/>
      <c r="L30" s="19"/>
    </row>
    <row r="31" spans="1:19" ht="13.8" thickTop="1" x14ac:dyDescent="0.25">
      <c r="A31" s="284" t="s">
        <v>70</v>
      </c>
      <c r="B31" s="284"/>
      <c r="C31" s="284"/>
      <c r="D31" s="284"/>
      <c r="E31" s="284"/>
      <c r="F31" s="284"/>
      <c r="G31" s="284"/>
      <c r="H31" s="284"/>
      <c r="I31" s="285"/>
      <c r="J31" s="286">
        <v>35000</v>
      </c>
      <c r="P31" s="19"/>
    </row>
    <row r="32" spans="1:19" ht="13.8" thickBot="1" x14ac:dyDescent="0.3">
      <c r="A32" s="284"/>
      <c r="B32" s="284"/>
      <c r="C32" s="284"/>
      <c r="D32" s="284"/>
      <c r="E32" s="284"/>
      <c r="F32" s="284"/>
      <c r="G32" s="284"/>
      <c r="H32" s="284"/>
      <c r="I32" s="285"/>
      <c r="J32" s="287"/>
    </row>
    <row r="33" spans="1:14" ht="13.8" thickTop="1" x14ac:dyDescent="0.25">
      <c r="A33" s="269" t="s">
        <v>19</v>
      </c>
      <c r="B33" s="269"/>
      <c r="C33" s="269"/>
      <c r="D33" s="20"/>
      <c r="E33" s="21"/>
      <c r="F33" s="22"/>
      <c r="G33" s="22"/>
      <c r="H33" s="22"/>
    </row>
    <row r="34" spans="1:14" x14ac:dyDescent="0.25">
      <c r="A34" s="270" t="s">
        <v>124</v>
      </c>
      <c r="B34" s="270"/>
      <c r="C34" s="270"/>
      <c r="D34" s="23"/>
      <c r="E34" s="270" t="s">
        <v>65</v>
      </c>
      <c r="F34" s="270"/>
      <c r="G34" s="270"/>
      <c r="H34" s="23"/>
      <c r="L34" s="19"/>
      <c r="N34" s="19"/>
    </row>
    <row r="35" spans="1:14" x14ac:dyDescent="0.25">
      <c r="A35" s="270"/>
      <c r="B35" s="270"/>
      <c r="C35" s="270"/>
      <c r="D35" s="23"/>
      <c r="E35" s="270" t="s">
        <v>66</v>
      </c>
      <c r="F35" s="270"/>
      <c r="G35" s="270"/>
      <c r="H35" s="23"/>
    </row>
    <row r="36" spans="1:14" x14ac:dyDescent="0.25">
      <c r="A36" s="270"/>
      <c r="B36" s="270"/>
      <c r="C36" s="270"/>
      <c r="D36" s="23"/>
      <c r="E36" s="270" t="s">
        <v>46</v>
      </c>
      <c r="F36" s="270"/>
      <c r="G36" s="270"/>
      <c r="H36" s="23"/>
    </row>
    <row r="37" spans="1:14" x14ac:dyDescent="0.25">
      <c r="A37" s="270"/>
      <c r="B37" s="270"/>
      <c r="C37" s="270"/>
      <c r="D37" s="23"/>
      <c r="E37" s="270" t="s">
        <v>67</v>
      </c>
      <c r="F37" s="270"/>
      <c r="G37" s="270"/>
      <c r="H37" s="23"/>
    </row>
    <row r="38" spans="1:14" x14ac:dyDescent="0.25">
      <c r="A38" s="270"/>
      <c r="B38" s="270"/>
      <c r="C38" s="270"/>
      <c r="D38" s="23"/>
      <c r="E38" s="270"/>
      <c r="F38" s="270"/>
      <c r="G38" s="270"/>
      <c r="H38" s="23"/>
    </row>
    <row r="39" spans="1:14" x14ac:dyDescent="0.25">
      <c r="A39" s="270"/>
      <c r="B39" s="270"/>
      <c r="C39" s="270"/>
      <c r="D39" s="23"/>
      <c r="E39" s="24"/>
      <c r="F39" s="24"/>
      <c r="G39" s="24"/>
      <c r="H39" s="25">
        <v>14435</v>
      </c>
    </row>
  </sheetData>
  <mergeCells count="39">
    <mergeCell ref="A38:C38"/>
    <mergeCell ref="E38:G38"/>
    <mergeCell ref="A39:C39"/>
    <mergeCell ref="E34:G34"/>
    <mergeCell ref="A35:C35"/>
    <mergeCell ref="E35:G35"/>
    <mergeCell ref="A37:C37"/>
    <mergeCell ref="E37:G37"/>
    <mergeCell ref="A36:C36"/>
    <mergeCell ref="E36:G36"/>
    <mergeCell ref="D27:D28"/>
    <mergeCell ref="E27:E28"/>
    <mergeCell ref="F27:F28"/>
    <mergeCell ref="G27:G28"/>
    <mergeCell ref="H27:H28"/>
    <mergeCell ref="A33:C33"/>
    <mergeCell ref="A34:C34"/>
    <mergeCell ref="A8:J9"/>
    <mergeCell ref="A10:A11"/>
    <mergeCell ref="B10:B11"/>
    <mergeCell ref="C10:C11"/>
    <mergeCell ref="D10:D11"/>
    <mergeCell ref="G10:G11"/>
    <mergeCell ref="H10:H11"/>
    <mergeCell ref="I27:I28"/>
    <mergeCell ref="J27:J28"/>
    <mergeCell ref="A29:I30"/>
    <mergeCell ref="J29:J30"/>
    <mergeCell ref="A31:I32"/>
    <mergeCell ref="J31:J32"/>
    <mergeCell ref="A27:C28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55" customWidth="1"/>
    <col min="2" max="2" width="9" style="55" customWidth="1"/>
    <col min="3" max="3" width="15" style="55" customWidth="1"/>
    <col min="4" max="4" width="22.2187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370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1" t="s">
        <v>28</v>
      </c>
      <c r="F9" s="275" t="s">
        <v>29</v>
      </c>
      <c r="G9" s="121" t="s">
        <v>127</v>
      </c>
      <c r="H9" s="121" t="s">
        <v>129</v>
      </c>
    </row>
    <row r="10" spans="1:8" ht="15" customHeight="1" x14ac:dyDescent="0.25">
      <c r="A10" s="274"/>
      <c r="B10" s="275"/>
      <c r="C10" s="275"/>
      <c r="D10" s="275"/>
      <c r="E10" s="122" t="s">
        <v>30</v>
      </c>
      <c r="F10" s="275"/>
      <c r="G10" s="122" t="s">
        <v>128</v>
      </c>
      <c r="H10" s="122" t="s">
        <v>128</v>
      </c>
    </row>
    <row r="11" spans="1:8" ht="15" customHeight="1" x14ac:dyDescent="0.25">
      <c r="A11" s="56" t="s">
        <v>427</v>
      </c>
      <c r="B11" s="64">
        <f>'A Boney'!F12</f>
        <v>430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435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436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437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64</v>
      </c>
      <c r="B17" s="59">
        <f>'A bus'!E19</f>
        <v>23505</v>
      </c>
      <c r="C17" s="64" t="s">
        <v>76</v>
      </c>
      <c r="D17" s="59" t="s">
        <v>77</v>
      </c>
      <c r="E17" s="59"/>
      <c r="F17" s="59" t="s">
        <v>102</v>
      </c>
      <c r="G17" s="67"/>
      <c r="H17" s="67"/>
    </row>
    <row r="18" spans="1:8" ht="15" customHeight="1" x14ac:dyDescent="0.25">
      <c r="A18" s="56"/>
      <c r="B18" s="59"/>
      <c r="C18" s="64"/>
      <c r="D18" s="59"/>
      <c r="E18" s="59"/>
      <c r="F18" s="59"/>
      <c r="G18" s="67"/>
      <c r="H18" s="67"/>
    </row>
    <row r="19" spans="1:8" ht="15" customHeight="1" x14ac:dyDescent="0.25">
      <c r="A19" s="56" t="s">
        <v>89</v>
      </c>
      <c r="B19" s="59">
        <f>'A bus'!E20</f>
        <v>1915</v>
      </c>
      <c r="C19" s="64" t="s">
        <v>76</v>
      </c>
      <c r="D19" s="59" t="s">
        <v>77</v>
      </c>
      <c r="E19" s="59"/>
      <c r="F19" s="57" t="s">
        <v>116</v>
      </c>
      <c r="G19" s="69"/>
      <c r="H19" s="69"/>
    </row>
    <row r="20" spans="1:8" ht="15" customHeight="1" x14ac:dyDescent="0.25">
      <c r="A20" s="56"/>
      <c r="B20" s="59"/>
      <c r="C20" s="64"/>
      <c r="D20" s="59"/>
      <c r="E20" s="59"/>
      <c r="F20" s="59"/>
      <c r="G20" s="69"/>
      <c r="H20" s="69"/>
    </row>
    <row r="21" spans="1:8" ht="15" customHeight="1" x14ac:dyDescent="0.25">
      <c r="A21" s="56" t="s">
        <v>59</v>
      </c>
      <c r="B21" s="59">
        <f>'A bus'!E21</f>
        <v>600</v>
      </c>
      <c r="C21" s="64" t="s">
        <v>76</v>
      </c>
      <c r="D21" s="59" t="s">
        <v>77</v>
      </c>
      <c r="E21" s="65"/>
      <c r="F21" s="57" t="s">
        <v>103</v>
      </c>
      <c r="G21" s="70"/>
      <c r="H21" s="70"/>
    </row>
    <row r="22" spans="1:8" ht="15" customHeight="1" x14ac:dyDescent="0.25">
      <c r="A22" s="56"/>
      <c r="B22" s="59">
        <f>'A bus'!H21</f>
        <v>1380</v>
      </c>
      <c r="C22" s="64" t="s">
        <v>49</v>
      </c>
      <c r="D22" s="59" t="s">
        <v>77</v>
      </c>
      <c r="E22" s="65"/>
      <c r="F22" s="57" t="s">
        <v>103</v>
      </c>
      <c r="G22" s="70"/>
      <c r="H22" s="70"/>
    </row>
    <row r="23" spans="1:8" ht="15" customHeight="1" x14ac:dyDescent="0.25">
      <c r="A23" s="56"/>
      <c r="B23" s="59"/>
      <c r="C23" s="64"/>
      <c r="D23" s="59"/>
      <c r="E23" s="65"/>
      <c r="F23" s="59"/>
      <c r="G23" s="70"/>
      <c r="H23" s="70"/>
    </row>
    <row r="24" spans="1:8" ht="15" customHeight="1" x14ac:dyDescent="0.25">
      <c r="A24" s="56" t="s">
        <v>69</v>
      </c>
      <c r="B24" s="59">
        <f>'A bus'!H22</f>
        <v>50</v>
      </c>
      <c r="C24" s="64" t="s">
        <v>49</v>
      </c>
      <c r="D24" s="59" t="s">
        <v>77</v>
      </c>
      <c r="E24" s="59"/>
      <c r="F24" s="59" t="s">
        <v>102</v>
      </c>
      <c r="G24" s="68"/>
      <c r="H24" s="68"/>
    </row>
    <row r="25" spans="1:8" ht="15" customHeight="1" x14ac:dyDescent="0.25">
      <c r="A25" s="56"/>
      <c r="B25" s="59"/>
      <c r="C25" s="64"/>
      <c r="D25" s="59"/>
      <c r="E25" s="59"/>
      <c r="F25" s="59"/>
      <c r="G25" s="68"/>
      <c r="H25" s="68"/>
    </row>
    <row r="26" spans="1:8" ht="15" customHeight="1" x14ac:dyDescent="0.25">
      <c r="A26" s="56" t="s">
        <v>58</v>
      </c>
      <c r="B26" s="59">
        <f>'A bus'!G23</f>
        <v>4130</v>
      </c>
      <c r="C26" s="64" t="s">
        <v>86</v>
      </c>
      <c r="D26" s="59" t="s">
        <v>77</v>
      </c>
      <c r="E26" s="59"/>
      <c r="F26" s="59" t="s">
        <v>102</v>
      </c>
      <c r="G26" s="62"/>
      <c r="H26" s="62"/>
    </row>
    <row r="27" spans="1:8" ht="15" customHeight="1" x14ac:dyDescent="0.25">
      <c r="A27" s="56"/>
      <c r="B27" s="59"/>
      <c r="C27" s="64"/>
      <c r="D27" s="59"/>
      <c r="E27" s="59"/>
      <c r="F27" s="59"/>
      <c r="G27" s="62"/>
      <c r="H27" s="62"/>
    </row>
    <row r="28" spans="1:8" ht="15" customHeight="1" thickBot="1" x14ac:dyDescent="0.3">
      <c r="A28" s="56" t="s">
        <v>367</v>
      </c>
      <c r="B28" s="59">
        <f>'A bus'!G24</f>
        <v>470</v>
      </c>
      <c r="C28" s="64" t="s">
        <v>86</v>
      </c>
      <c r="D28" s="59" t="s">
        <v>77</v>
      </c>
      <c r="E28" s="57"/>
      <c r="F28" s="59" t="s">
        <v>102</v>
      </c>
      <c r="G28" s="71"/>
      <c r="H28" s="71"/>
    </row>
    <row r="29" spans="1:8" ht="16.2" thickBot="1" x14ac:dyDescent="0.3">
      <c r="A29" s="301" t="s">
        <v>31</v>
      </c>
      <c r="B29" s="302"/>
      <c r="C29" s="302"/>
      <c r="D29" s="302"/>
      <c r="E29" s="302"/>
      <c r="F29" s="303"/>
      <c r="G29" s="61">
        <f>SUM(G11:G28)</f>
        <v>0</v>
      </c>
      <c r="H29" s="61">
        <f>SUM(H11:H28)</f>
        <v>0</v>
      </c>
    </row>
    <row r="30" spans="1:8" ht="15.6" x14ac:dyDescent="0.25">
      <c r="A30" s="300" t="s">
        <v>125</v>
      </c>
      <c r="B30" s="300"/>
      <c r="C30" s="300"/>
      <c r="D30" s="29"/>
      <c r="E30" s="29"/>
      <c r="F30" s="29"/>
      <c r="G30" s="29"/>
      <c r="H30" s="29"/>
    </row>
    <row r="31" spans="1:8" ht="15.6" x14ac:dyDescent="0.25">
      <c r="A31" s="80" t="s">
        <v>597</v>
      </c>
      <c r="B31" s="29"/>
      <c r="C31" s="29"/>
      <c r="D31" s="29"/>
      <c r="E31" s="29"/>
      <c r="F31" s="29"/>
      <c r="G31" s="29"/>
      <c r="H31" s="29"/>
    </row>
    <row r="32" spans="1:8" ht="15.6" x14ac:dyDescent="0.25">
      <c r="A32" s="29"/>
      <c r="B32" s="29"/>
      <c r="C32" s="29"/>
      <c r="D32" s="29"/>
      <c r="E32" s="29"/>
      <c r="F32" s="29"/>
      <c r="G32" s="31"/>
      <c r="H32" s="31"/>
    </row>
    <row r="33" spans="1:8" ht="15.6" x14ac:dyDescent="0.25">
      <c r="A33" s="29"/>
      <c r="B33" s="30"/>
      <c r="C33" s="29"/>
      <c r="D33" s="29"/>
      <c r="E33" s="29"/>
      <c r="F33" s="29"/>
      <c r="G33" s="29"/>
      <c r="H33" s="29"/>
    </row>
    <row r="34" spans="1:8" ht="15.6" x14ac:dyDescent="0.25">
      <c r="A34" s="29"/>
      <c r="B34" s="29"/>
      <c r="C34" s="29"/>
      <c r="D34" s="29"/>
      <c r="E34" s="29"/>
      <c r="F34" s="29"/>
      <c r="G34" s="29"/>
      <c r="H34" s="29"/>
    </row>
    <row r="35" spans="1:8" ht="15.6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6" x14ac:dyDescent="0.25">
      <c r="A36" s="29"/>
      <c r="B36" s="29"/>
      <c r="C36" s="29"/>
      <c r="D36" s="30"/>
      <c r="E36" s="29"/>
      <c r="F36" s="29"/>
      <c r="G36" s="29"/>
      <c r="H36" s="29"/>
    </row>
    <row r="37" spans="1:8" ht="15.6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6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6" x14ac:dyDescent="0.25">
      <c r="A39" s="29"/>
      <c r="B39" s="29"/>
      <c r="C39" s="29"/>
      <c r="D39" s="29"/>
      <c r="E39" s="29"/>
      <c r="F39" s="29"/>
      <c r="G39" s="29"/>
      <c r="H39" s="29"/>
    </row>
    <row r="40" spans="1:8" ht="15.6" x14ac:dyDescent="0.25">
      <c r="A40" s="29"/>
      <c r="B40" s="29"/>
      <c r="C40" s="29"/>
      <c r="D40" s="29"/>
      <c r="E40" s="29"/>
      <c r="F40" s="29"/>
      <c r="G40" s="29"/>
      <c r="H40" s="29"/>
    </row>
    <row r="41" spans="1:8" ht="15.6" x14ac:dyDescent="0.25">
      <c r="A41" s="29"/>
      <c r="B41" s="29"/>
      <c r="C41" s="29"/>
      <c r="D41" s="29"/>
      <c r="E41" s="29"/>
      <c r="F41" s="29"/>
      <c r="G41" s="29"/>
      <c r="H41" s="29"/>
    </row>
    <row r="42" spans="1:8" ht="15.6" x14ac:dyDescent="0.25">
      <c r="A42" s="29"/>
      <c r="B42" s="29"/>
      <c r="C42" s="29"/>
      <c r="D42" s="29"/>
      <c r="E42" s="29"/>
      <c r="F42" s="29"/>
      <c r="G42" s="29"/>
      <c r="H42" s="29"/>
    </row>
    <row r="43" spans="1:8" ht="15.6" x14ac:dyDescent="0.25">
      <c r="A43" s="29"/>
      <c r="B43" s="29"/>
      <c r="C43" s="29"/>
      <c r="D43" s="29"/>
      <c r="E43" s="29"/>
      <c r="F43" s="29"/>
      <c r="G43" s="29"/>
      <c r="H43" s="29"/>
    </row>
    <row r="44" spans="1:8" ht="15.6" x14ac:dyDescent="0.25">
      <c r="A44" s="29"/>
      <c r="B44" s="29"/>
      <c r="C44" s="29"/>
      <c r="D44" s="29"/>
      <c r="E44" s="29"/>
      <c r="F44" s="29"/>
      <c r="G44" s="29"/>
      <c r="H44" s="29"/>
    </row>
    <row r="45" spans="1:8" ht="15.6" x14ac:dyDescent="0.25">
      <c r="A45" s="29"/>
      <c r="B45" s="29"/>
      <c r="C45" s="29"/>
      <c r="D45" s="29"/>
      <c r="E45" s="29"/>
      <c r="F45" s="29"/>
      <c r="G45" s="29"/>
      <c r="H45" s="29"/>
    </row>
    <row r="46" spans="1:8" ht="15.6" x14ac:dyDescent="0.25">
      <c r="A46" s="29"/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</sheetData>
  <mergeCells count="12">
    <mergeCell ref="A30:C30"/>
    <mergeCell ref="A29:F2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002060"/>
  </sheetPr>
  <dimension ref="A1:S42"/>
  <sheetViews>
    <sheetView topLeftCell="A13" zoomScaleNormal="100" workbookViewId="0">
      <selection activeCell="H38" sqref="H38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07" t="s">
        <v>2</v>
      </c>
      <c r="K5" s="3"/>
    </row>
    <row r="6" spans="1:19" ht="17.399999999999999" customHeight="1" x14ac:dyDescent="0.25">
      <c r="A6" s="311" t="s">
        <v>366</v>
      </c>
      <c r="B6" s="312"/>
      <c r="C6" s="312"/>
      <c r="D6" s="313"/>
      <c r="E6" s="261" t="s">
        <v>3</v>
      </c>
      <c r="F6" s="262"/>
      <c r="G6" s="262"/>
      <c r="H6" s="265">
        <f>J27</f>
        <v>17290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05" t="s">
        <v>9</v>
      </c>
      <c r="F10" s="105" t="s">
        <v>10</v>
      </c>
      <c r="G10" s="275" t="s">
        <v>86</v>
      </c>
      <c r="H10" s="275" t="s">
        <v>49</v>
      </c>
      <c r="I10" s="273" t="s">
        <v>184</v>
      </c>
      <c r="J10" s="105" t="s">
        <v>12</v>
      </c>
    </row>
    <row r="11" spans="1:19" ht="15" customHeight="1" x14ac:dyDescent="0.25">
      <c r="A11" s="274"/>
      <c r="B11" s="275"/>
      <c r="C11" s="275"/>
      <c r="D11" s="275"/>
      <c r="E11" s="106" t="s">
        <v>13</v>
      </c>
      <c r="F11" s="106" t="s">
        <v>13</v>
      </c>
      <c r="G11" s="275" t="s">
        <v>14</v>
      </c>
      <c r="H11" s="275"/>
      <c r="I11" s="274"/>
      <c r="J11" s="106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290</v>
      </c>
      <c r="G12" s="57"/>
      <c r="H12" s="57"/>
      <c r="I12" s="57"/>
      <c r="J12" s="57">
        <f>SUM(D12:I12)</f>
        <v>290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3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385</v>
      </c>
      <c r="G16" s="17"/>
      <c r="H16" s="17"/>
      <c r="I16" s="57"/>
      <c r="J16" s="57">
        <f>SUM(D16:I16)</f>
        <v>385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7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v>11630</v>
      </c>
      <c r="F19" s="57"/>
      <c r="G19" s="57"/>
      <c r="H19" s="57"/>
      <c r="I19" s="13"/>
      <c r="J19" s="57">
        <f t="shared" ref="J19:J24" si="0">SUM(D19:I19)</f>
        <v>11630</v>
      </c>
      <c r="P19" s="14"/>
      <c r="S19" s="14"/>
    </row>
    <row r="20" spans="1:19" ht="15" customHeight="1" x14ac:dyDescent="0.25">
      <c r="A20" s="56" t="s">
        <v>89</v>
      </c>
      <c r="B20" s="57"/>
      <c r="C20" s="57"/>
      <c r="E20" s="57">
        <v>1080</v>
      </c>
      <c r="F20" s="57"/>
      <c r="G20" s="57"/>
      <c r="H20" s="57"/>
      <c r="I20" s="57"/>
      <c r="J20" s="57">
        <f>SUM(E20:I20)</f>
        <v>1080</v>
      </c>
      <c r="P20" s="14"/>
      <c r="S20" s="14"/>
    </row>
    <row r="21" spans="1:19" ht="15" customHeight="1" x14ac:dyDescent="0.25">
      <c r="A21" s="56" t="s">
        <v>59</v>
      </c>
      <c r="B21" s="57">
        <v>3</v>
      </c>
      <c r="C21" s="57"/>
      <c r="D21" s="57"/>
      <c r="E21" s="57">
        <v>400</v>
      </c>
      <c r="F21" s="57"/>
      <c r="G21" s="57"/>
      <c r="H21" s="57">
        <v>920</v>
      </c>
      <c r="I21" s="57"/>
      <c r="J21" s="57">
        <f t="shared" si="0"/>
        <v>1320</v>
      </c>
      <c r="P21" s="14"/>
      <c r="S21" s="14"/>
    </row>
    <row r="22" spans="1:19" ht="15" customHeight="1" x14ac:dyDescent="0.25">
      <c r="A22" s="56" t="s">
        <v>69</v>
      </c>
      <c r="B22" s="57">
        <v>1</v>
      </c>
      <c r="C22" s="57"/>
      <c r="D22" s="57"/>
      <c r="F22" s="17"/>
      <c r="G22" s="17"/>
      <c r="H22" s="57">
        <v>50</v>
      </c>
      <c r="I22" s="57"/>
      <c r="J22" s="57">
        <f t="shared" si="0"/>
        <v>50</v>
      </c>
      <c r="P22" s="14"/>
      <c r="S22" s="14"/>
    </row>
    <row r="23" spans="1:19" ht="15" customHeight="1" x14ac:dyDescent="0.25">
      <c r="A23" s="56" t="s">
        <v>58</v>
      </c>
      <c r="B23" s="57"/>
      <c r="C23" s="57"/>
      <c r="D23" s="57"/>
      <c r="E23" s="57"/>
      <c r="F23" s="17"/>
      <c r="G23" s="17">
        <v>2065</v>
      </c>
      <c r="H23" s="17"/>
      <c r="I23" s="57"/>
      <c r="J23" s="57">
        <f t="shared" si="0"/>
        <v>2065</v>
      </c>
      <c r="P23" s="14"/>
      <c r="S23" s="14"/>
    </row>
    <row r="24" spans="1:19" ht="15" customHeight="1" thickBot="1" x14ac:dyDescent="0.3">
      <c r="A24" s="56" t="s">
        <v>367</v>
      </c>
      <c r="B24" s="57"/>
      <c r="C24" s="57"/>
      <c r="D24" s="11"/>
      <c r="E24" s="11"/>
      <c r="F24" s="11"/>
      <c r="G24" s="11">
        <v>470</v>
      </c>
      <c r="H24" s="11"/>
      <c r="I24" s="57"/>
      <c r="J24" s="57">
        <f t="shared" si="0"/>
        <v>470</v>
      </c>
      <c r="P24" s="14"/>
      <c r="S24" s="14"/>
    </row>
    <row r="25" spans="1:19" ht="13.2" customHeight="1" x14ac:dyDescent="0.25">
      <c r="A25" s="288" t="s">
        <v>17</v>
      </c>
      <c r="B25" s="289"/>
      <c r="C25" s="290"/>
      <c r="D25" s="276"/>
      <c r="E25" s="276">
        <f>SUM(E12:E24)</f>
        <v>13110</v>
      </c>
      <c r="F25" s="276">
        <f>SUM(F12:F24)</f>
        <v>675</v>
      </c>
      <c r="G25" s="276">
        <f>SUM(G12:G24)</f>
        <v>2535</v>
      </c>
      <c r="H25" s="276">
        <f>SUM(H12:H24)</f>
        <v>970</v>
      </c>
      <c r="I25" s="276"/>
      <c r="J25" s="278">
        <f>SUM(D25:I26)</f>
        <v>17290</v>
      </c>
      <c r="K25" s="19"/>
      <c r="L25" s="19"/>
    </row>
    <row r="26" spans="1:19" ht="13.8" customHeight="1" thickBot="1" x14ac:dyDescent="0.3">
      <c r="A26" s="291"/>
      <c r="B26" s="292"/>
      <c r="C26" s="293"/>
      <c r="D26" s="277"/>
      <c r="E26" s="277"/>
      <c r="F26" s="277"/>
      <c r="G26" s="277"/>
      <c r="H26" s="277"/>
      <c r="I26" s="277"/>
      <c r="J26" s="279"/>
      <c r="K26" s="19"/>
      <c r="L26" s="19"/>
      <c r="O26" s="19"/>
    </row>
    <row r="27" spans="1:19" x14ac:dyDescent="0.25">
      <c r="A27" s="280" t="s">
        <v>18</v>
      </c>
      <c r="B27" s="280"/>
      <c r="C27" s="280"/>
      <c r="D27" s="280"/>
      <c r="E27" s="280"/>
      <c r="F27" s="280"/>
      <c r="G27" s="280"/>
      <c r="H27" s="280"/>
      <c r="I27" s="281"/>
      <c r="J27" s="282">
        <f>SUM(J12:J24)</f>
        <v>17290</v>
      </c>
      <c r="K27" s="19"/>
      <c r="M27" s="19"/>
    </row>
    <row r="28" spans="1:19" ht="13.8" thickBot="1" x14ac:dyDescent="0.3">
      <c r="A28" s="280"/>
      <c r="B28" s="280"/>
      <c r="C28" s="280"/>
      <c r="D28" s="280"/>
      <c r="E28" s="280"/>
      <c r="F28" s="280"/>
      <c r="G28" s="280"/>
      <c r="H28" s="280"/>
      <c r="I28" s="281"/>
      <c r="J28" s="283"/>
    </row>
    <row r="29" spans="1:19" ht="13.8" thickTop="1" x14ac:dyDescent="0.25">
      <c r="A29" s="284" t="s">
        <v>216</v>
      </c>
      <c r="B29" s="284"/>
      <c r="C29" s="284"/>
      <c r="D29" s="284"/>
      <c r="E29" s="284"/>
      <c r="F29" s="284"/>
      <c r="G29" s="284"/>
      <c r="H29" s="284"/>
      <c r="I29" s="285"/>
      <c r="J29" s="286">
        <v>32565</v>
      </c>
    </row>
    <row r="30" spans="1:19" ht="13.8" thickBot="1" x14ac:dyDescent="0.3">
      <c r="A30" s="284"/>
      <c r="B30" s="284"/>
      <c r="C30" s="284"/>
      <c r="D30" s="284"/>
      <c r="E30" s="284"/>
      <c r="F30" s="284"/>
      <c r="G30" s="284"/>
      <c r="H30" s="284"/>
      <c r="I30" s="285"/>
      <c r="J30" s="287"/>
      <c r="M30" s="19"/>
    </row>
    <row r="31" spans="1:19" ht="13.8" thickTop="1" x14ac:dyDescent="0.25">
      <c r="A31" s="269" t="s">
        <v>19</v>
      </c>
      <c r="B31" s="269"/>
      <c r="C31" s="269"/>
      <c r="D31" s="20"/>
      <c r="E31" s="21"/>
      <c r="F31" s="22"/>
      <c r="G31" s="22"/>
      <c r="H31" s="22"/>
    </row>
    <row r="32" spans="1:19" x14ac:dyDescent="0.25">
      <c r="A32" s="270" t="s">
        <v>66</v>
      </c>
      <c r="B32" s="270"/>
      <c r="C32" s="270"/>
      <c r="D32" s="23"/>
      <c r="E32" s="270" t="s">
        <v>46</v>
      </c>
      <c r="F32" s="270"/>
      <c r="G32" s="270"/>
      <c r="H32" s="23"/>
      <c r="L32" s="19"/>
      <c r="M32" s="19"/>
      <c r="N32" s="19"/>
    </row>
    <row r="33" spans="1:12" x14ac:dyDescent="0.25">
      <c r="A33" s="270" t="s">
        <v>238</v>
      </c>
      <c r="B33" s="270"/>
      <c r="C33" s="270"/>
      <c r="D33" s="23"/>
      <c r="E33" s="270" t="s">
        <v>368</v>
      </c>
      <c r="F33" s="270"/>
      <c r="G33" s="270"/>
      <c r="H33" s="23"/>
    </row>
    <row r="34" spans="1:12" x14ac:dyDescent="0.25">
      <c r="A34" s="270"/>
      <c r="B34" s="270"/>
      <c r="C34" s="270"/>
      <c r="D34" s="23"/>
      <c r="E34" s="270"/>
      <c r="F34" s="270"/>
      <c r="G34" s="270"/>
      <c r="H34" s="23"/>
      <c r="L34" s="19"/>
    </row>
    <row r="35" spans="1:12" x14ac:dyDescent="0.25">
      <c r="A35" s="270"/>
      <c r="B35" s="270"/>
      <c r="C35" s="270"/>
      <c r="D35" s="23"/>
      <c r="E35" s="24"/>
      <c r="F35" s="24"/>
      <c r="G35" s="24"/>
      <c r="H35" s="25">
        <v>15275</v>
      </c>
    </row>
    <row r="39" spans="1:12" x14ac:dyDescent="0.25">
      <c r="G39" s="19"/>
    </row>
    <row r="42" spans="1:12" x14ac:dyDescent="0.25">
      <c r="F42" s="19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35:C35"/>
    <mergeCell ref="A31:C31"/>
    <mergeCell ref="A32:C32"/>
    <mergeCell ref="E32:G32"/>
    <mergeCell ref="A33:C33"/>
    <mergeCell ref="E33:G33"/>
    <mergeCell ref="A34:C34"/>
    <mergeCell ref="E34:G3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002060"/>
  </sheetPr>
  <dimension ref="A1:S40"/>
  <sheetViews>
    <sheetView topLeftCell="A13" zoomScaleNormal="100" workbookViewId="0">
      <selection activeCell="H38" sqref="H38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07" t="s">
        <v>2</v>
      </c>
      <c r="K5" s="3"/>
    </row>
    <row r="6" spans="1:19" ht="17.399999999999999" customHeight="1" x14ac:dyDescent="0.25">
      <c r="A6" s="311" t="s">
        <v>369</v>
      </c>
      <c r="B6" s="312"/>
      <c r="C6" s="312"/>
      <c r="D6" s="313"/>
      <c r="E6" s="261" t="s">
        <v>3</v>
      </c>
      <c r="F6" s="262"/>
      <c r="G6" s="262"/>
      <c r="H6" s="265">
        <f>J25</f>
        <v>16110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05" t="s">
        <v>9</v>
      </c>
      <c r="F10" s="105" t="s">
        <v>10</v>
      </c>
      <c r="G10" s="275" t="s">
        <v>86</v>
      </c>
      <c r="H10" s="275" t="s">
        <v>49</v>
      </c>
      <c r="I10" s="273" t="s">
        <v>184</v>
      </c>
      <c r="J10" s="105" t="s">
        <v>12</v>
      </c>
    </row>
    <row r="11" spans="1:19" ht="15" customHeight="1" x14ac:dyDescent="0.25">
      <c r="A11" s="274"/>
      <c r="B11" s="275"/>
      <c r="C11" s="275"/>
      <c r="D11" s="275"/>
      <c r="E11" s="106" t="s">
        <v>13</v>
      </c>
      <c r="F11" s="106" t="s">
        <v>13</v>
      </c>
      <c r="G11" s="275" t="s">
        <v>14</v>
      </c>
      <c r="H11" s="275"/>
      <c r="I11" s="274"/>
      <c r="J11" s="106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290</v>
      </c>
      <c r="G12" s="57"/>
      <c r="H12" s="57"/>
      <c r="I12" s="57"/>
      <c r="J12" s="57">
        <f>SUM(D12:I12)</f>
        <v>290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3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K15" s="19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385</v>
      </c>
      <c r="G16" s="17"/>
      <c r="H16" s="17"/>
      <c r="I16" s="57"/>
      <c r="J16" s="57">
        <f>SUM(D16:I16)</f>
        <v>385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7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v>11875</v>
      </c>
      <c r="F19" s="57"/>
      <c r="G19" s="57"/>
      <c r="H19" s="57"/>
      <c r="I19" s="13"/>
      <c r="J19" s="57">
        <f t="shared" ref="J19:J22" si="0">SUM(D19:I19)</f>
        <v>11875</v>
      </c>
      <c r="P19" s="14"/>
      <c r="S19" s="14"/>
    </row>
    <row r="20" spans="1:19" ht="15" customHeight="1" x14ac:dyDescent="0.25">
      <c r="A20" s="56" t="s">
        <v>89</v>
      </c>
      <c r="B20" s="57"/>
      <c r="C20" s="57"/>
      <c r="E20" s="57">
        <v>835</v>
      </c>
      <c r="F20" s="57"/>
      <c r="G20" s="57"/>
      <c r="H20" s="57"/>
      <c r="I20" s="57"/>
      <c r="J20" s="57">
        <f>SUM(E20:I20)</f>
        <v>835</v>
      </c>
      <c r="L20" s="19"/>
      <c r="P20" s="14"/>
      <c r="S20" s="14"/>
    </row>
    <row r="21" spans="1:19" ht="15" customHeight="1" x14ac:dyDescent="0.25">
      <c r="A21" s="56" t="s">
        <v>59</v>
      </c>
      <c r="B21" s="57">
        <v>3</v>
      </c>
      <c r="C21" s="57"/>
      <c r="D21" s="57"/>
      <c r="E21" s="57">
        <v>200</v>
      </c>
      <c r="F21" s="57"/>
      <c r="G21" s="57"/>
      <c r="H21" s="57">
        <v>460</v>
      </c>
      <c r="I21" s="57"/>
      <c r="J21" s="57">
        <f t="shared" si="0"/>
        <v>660</v>
      </c>
      <c r="P21" s="14"/>
      <c r="S21" s="14"/>
    </row>
    <row r="22" spans="1:19" ht="15" customHeight="1" thickBot="1" x14ac:dyDescent="0.3">
      <c r="A22" s="56" t="s">
        <v>58</v>
      </c>
      <c r="B22" s="57"/>
      <c r="C22" s="57"/>
      <c r="D22" s="57"/>
      <c r="E22" s="57"/>
      <c r="F22" s="17"/>
      <c r="G22" s="17">
        <v>2065</v>
      </c>
      <c r="H22" s="17"/>
      <c r="I22" s="57"/>
      <c r="J22" s="57">
        <f t="shared" si="0"/>
        <v>2065</v>
      </c>
      <c r="P22" s="14"/>
      <c r="S22" s="14"/>
    </row>
    <row r="23" spans="1:19" ht="13.2" customHeight="1" x14ac:dyDescent="0.25">
      <c r="A23" s="288" t="s">
        <v>17</v>
      </c>
      <c r="B23" s="289"/>
      <c r="C23" s="290"/>
      <c r="D23" s="276"/>
      <c r="E23" s="276">
        <f>SUM(E12:E22)</f>
        <v>12910</v>
      </c>
      <c r="F23" s="276">
        <f>SUM(F12:F22)</f>
        <v>675</v>
      </c>
      <c r="G23" s="276">
        <f>SUM(G12:G22)</f>
        <v>2065</v>
      </c>
      <c r="H23" s="276">
        <f>SUM(H12:H22)</f>
        <v>460</v>
      </c>
      <c r="I23" s="276"/>
      <c r="J23" s="278">
        <f>SUM(D23:I24)</f>
        <v>16110</v>
      </c>
      <c r="K23" s="19"/>
      <c r="L23" s="19"/>
    </row>
    <row r="24" spans="1:19" ht="13.8" customHeight="1" thickBot="1" x14ac:dyDescent="0.3">
      <c r="A24" s="291"/>
      <c r="B24" s="292"/>
      <c r="C24" s="293"/>
      <c r="D24" s="277"/>
      <c r="E24" s="277"/>
      <c r="F24" s="277"/>
      <c r="G24" s="277"/>
      <c r="H24" s="277"/>
      <c r="I24" s="277"/>
      <c r="J24" s="279"/>
      <c r="K24" s="19"/>
      <c r="L24" s="19"/>
      <c r="O24" s="19"/>
    </row>
    <row r="25" spans="1:19" x14ac:dyDescent="0.25">
      <c r="A25" s="280" t="s">
        <v>18</v>
      </c>
      <c r="B25" s="280"/>
      <c r="C25" s="280"/>
      <c r="D25" s="280"/>
      <c r="E25" s="280"/>
      <c r="F25" s="280"/>
      <c r="G25" s="280"/>
      <c r="H25" s="280"/>
      <c r="I25" s="281"/>
      <c r="J25" s="282">
        <f>SUM(J12:J22)</f>
        <v>16110</v>
      </c>
      <c r="K25" s="19"/>
      <c r="M25" s="19"/>
    </row>
    <row r="26" spans="1:19" ht="13.8" thickBot="1" x14ac:dyDescent="0.3">
      <c r="A26" s="280"/>
      <c r="B26" s="280"/>
      <c r="C26" s="280"/>
      <c r="D26" s="280"/>
      <c r="E26" s="280"/>
      <c r="F26" s="280"/>
      <c r="G26" s="280"/>
      <c r="H26" s="280"/>
      <c r="I26" s="281"/>
      <c r="J26" s="283"/>
    </row>
    <row r="27" spans="1:19" ht="13.8" thickTop="1" x14ac:dyDescent="0.25">
      <c r="A27" s="284" t="s">
        <v>230</v>
      </c>
      <c r="B27" s="284"/>
      <c r="C27" s="284"/>
      <c r="D27" s="284"/>
      <c r="E27" s="284"/>
      <c r="F27" s="284"/>
      <c r="G27" s="284"/>
      <c r="H27" s="284"/>
      <c r="I27" s="285"/>
      <c r="J27" s="286">
        <v>16280</v>
      </c>
    </row>
    <row r="28" spans="1:19" ht="13.8" thickBot="1" x14ac:dyDescent="0.3">
      <c r="A28" s="284"/>
      <c r="B28" s="284"/>
      <c r="C28" s="284"/>
      <c r="D28" s="284"/>
      <c r="E28" s="284"/>
      <c r="F28" s="284"/>
      <c r="G28" s="284"/>
      <c r="H28" s="284"/>
      <c r="I28" s="285"/>
      <c r="J28" s="287"/>
      <c r="M28" s="19"/>
    </row>
    <row r="29" spans="1:19" ht="13.8" thickTop="1" x14ac:dyDescent="0.25">
      <c r="A29" s="269" t="s">
        <v>19</v>
      </c>
      <c r="B29" s="269"/>
      <c r="C29" s="269"/>
      <c r="D29" s="20"/>
      <c r="E29" s="21"/>
      <c r="F29" s="22"/>
      <c r="G29" s="22"/>
      <c r="H29" s="22"/>
    </row>
    <row r="30" spans="1:19" x14ac:dyDescent="0.25">
      <c r="A30" s="270" t="s">
        <v>66</v>
      </c>
      <c r="B30" s="270"/>
      <c r="C30" s="270"/>
      <c r="D30" s="23"/>
      <c r="E30" s="270" t="s">
        <v>46</v>
      </c>
      <c r="F30" s="270"/>
      <c r="G30" s="270"/>
      <c r="H30" s="23"/>
      <c r="L30" s="19"/>
      <c r="M30" s="19"/>
      <c r="N30" s="19"/>
    </row>
    <row r="31" spans="1:19" x14ac:dyDescent="0.25">
      <c r="A31" s="270"/>
      <c r="B31" s="270"/>
      <c r="C31" s="270"/>
      <c r="D31" s="23"/>
      <c r="E31" s="270" t="s">
        <v>307</v>
      </c>
      <c r="F31" s="270"/>
      <c r="G31" s="270"/>
      <c r="H31" s="23"/>
    </row>
    <row r="32" spans="1:19" x14ac:dyDescent="0.25">
      <c r="A32" s="270"/>
      <c r="B32" s="270"/>
      <c r="C32" s="270"/>
      <c r="D32" s="23"/>
      <c r="E32" s="270"/>
      <c r="F32" s="270"/>
      <c r="G32" s="270"/>
      <c r="H32" s="23"/>
      <c r="L32" s="19"/>
    </row>
    <row r="33" spans="1:8" x14ac:dyDescent="0.25">
      <c r="A33" s="270"/>
      <c r="B33" s="270"/>
      <c r="C33" s="270"/>
      <c r="D33" s="23"/>
      <c r="E33" s="24"/>
      <c r="F33" s="24"/>
      <c r="G33" s="24"/>
      <c r="H33" s="25">
        <v>170</v>
      </c>
    </row>
    <row r="37" spans="1:8" x14ac:dyDescent="0.25">
      <c r="G37" s="19"/>
    </row>
    <row r="40" spans="1:8" x14ac:dyDescent="0.25">
      <c r="F40" s="19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23:I24"/>
    <mergeCell ref="J23:J24"/>
    <mergeCell ref="A25:I26"/>
    <mergeCell ref="J25:J26"/>
    <mergeCell ref="A27:I28"/>
    <mergeCell ref="J27:J28"/>
    <mergeCell ref="A23:C24"/>
    <mergeCell ref="D23:D24"/>
    <mergeCell ref="E23:E24"/>
    <mergeCell ref="F23:F24"/>
    <mergeCell ref="G23:G24"/>
    <mergeCell ref="H23:H24"/>
    <mergeCell ref="A33:C33"/>
    <mergeCell ref="A29:C29"/>
    <mergeCell ref="A30:C30"/>
    <mergeCell ref="E30:G30"/>
    <mergeCell ref="A31:C31"/>
    <mergeCell ref="E31:G31"/>
    <mergeCell ref="A32:C32"/>
    <mergeCell ref="E32:G32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1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1.44140625" style="55" customWidth="1"/>
    <col min="2" max="2" width="9" style="55" customWidth="1"/>
    <col min="3" max="3" width="15" style="55" customWidth="1"/>
    <col min="4" max="4" width="22.2187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353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1" t="s">
        <v>28</v>
      </c>
      <c r="F9" s="275" t="s">
        <v>29</v>
      </c>
      <c r="G9" s="121" t="s">
        <v>127</v>
      </c>
      <c r="H9" s="121" t="s">
        <v>129</v>
      </c>
    </row>
    <row r="10" spans="1:8" ht="15" customHeight="1" x14ac:dyDescent="0.25">
      <c r="A10" s="274"/>
      <c r="B10" s="275"/>
      <c r="C10" s="275"/>
      <c r="D10" s="275"/>
      <c r="E10" s="122" t="s">
        <v>30</v>
      </c>
      <c r="F10" s="275"/>
      <c r="G10" s="122" t="s">
        <v>128</v>
      </c>
      <c r="H10" s="122" t="s">
        <v>128</v>
      </c>
    </row>
    <row r="11" spans="1:8" ht="15" customHeight="1" x14ac:dyDescent="0.25">
      <c r="A11" s="56" t="s">
        <v>431</v>
      </c>
      <c r="B11" s="64">
        <f>SUM('A Vet'!F12)</f>
        <v>35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432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60" t="s">
        <v>433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51" t="s">
        <v>434</v>
      </c>
      <c r="B14" s="59"/>
      <c r="C14" s="64"/>
      <c r="D14" s="59"/>
      <c r="E14" s="59"/>
      <c r="F14" s="59"/>
      <c r="G14" s="62"/>
      <c r="H14" s="62"/>
    </row>
    <row r="15" spans="1:8" ht="15" customHeight="1" x14ac:dyDescent="0.25">
      <c r="A15" s="56"/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 t="s">
        <v>95</v>
      </c>
      <c r="B16" s="59">
        <f>'A Vet'!G15</f>
        <v>350</v>
      </c>
      <c r="C16" s="64" t="s">
        <v>86</v>
      </c>
      <c r="D16" s="59" t="s">
        <v>77</v>
      </c>
      <c r="E16" s="57"/>
      <c r="F16" s="59" t="s">
        <v>102</v>
      </c>
      <c r="G16" s="71"/>
      <c r="H16" s="71"/>
    </row>
    <row r="17" spans="1:8" ht="15" customHeight="1" x14ac:dyDescent="0.25">
      <c r="A17" s="56"/>
      <c r="B17" s="64"/>
      <c r="C17" s="64"/>
      <c r="D17" s="59"/>
      <c r="E17" s="57"/>
      <c r="F17" s="59"/>
      <c r="G17" s="71"/>
      <c r="H17" s="71"/>
    </row>
    <row r="18" spans="1:8" ht="15" customHeight="1" x14ac:dyDescent="0.25">
      <c r="A18" s="56" t="s">
        <v>357</v>
      </c>
      <c r="B18" s="64">
        <f>'A Vet'!D16</f>
        <v>25</v>
      </c>
      <c r="C18" s="64" t="s">
        <v>8</v>
      </c>
      <c r="D18" s="59" t="s">
        <v>72</v>
      </c>
      <c r="E18" s="57"/>
      <c r="F18" s="59" t="s">
        <v>102</v>
      </c>
      <c r="G18" s="72"/>
      <c r="H18" s="72"/>
    </row>
    <row r="19" spans="1:8" ht="15" customHeight="1" x14ac:dyDescent="0.25">
      <c r="A19" s="56"/>
      <c r="B19" s="64"/>
      <c r="C19" s="64"/>
      <c r="D19" s="59"/>
      <c r="E19" s="57"/>
      <c r="F19" s="59"/>
      <c r="G19" s="72"/>
      <c r="H19" s="72"/>
    </row>
    <row r="20" spans="1:8" ht="15" customHeight="1" x14ac:dyDescent="0.25">
      <c r="A20" s="56" t="s">
        <v>58</v>
      </c>
      <c r="B20" s="59">
        <f>'A Vet'!D17</f>
        <v>125</v>
      </c>
      <c r="C20" s="64" t="s">
        <v>8</v>
      </c>
      <c r="D20" s="59" t="s">
        <v>77</v>
      </c>
      <c r="E20" s="57"/>
      <c r="F20" s="59" t="s">
        <v>102</v>
      </c>
      <c r="G20" s="67"/>
      <c r="H20" s="67"/>
    </row>
    <row r="21" spans="1:8" ht="15" customHeight="1" x14ac:dyDescent="0.25">
      <c r="A21" s="56"/>
      <c r="B21" s="59"/>
      <c r="C21" s="64"/>
      <c r="D21" s="59"/>
      <c r="E21" s="57"/>
      <c r="F21" s="59"/>
      <c r="G21" s="67"/>
      <c r="H21" s="67"/>
    </row>
    <row r="22" spans="1:8" ht="15" customHeight="1" x14ac:dyDescent="0.25">
      <c r="A22" s="56" t="s">
        <v>167</v>
      </c>
      <c r="B22" s="59">
        <f>'A Vet'!D18</f>
        <v>290</v>
      </c>
      <c r="C22" s="64" t="s">
        <v>8</v>
      </c>
      <c r="D22" s="59" t="s">
        <v>77</v>
      </c>
      <c r="E22" s="57"/>
      <c r="F22" s="59" t="s">
        <v>102</v>
      </c>
      <c r="G22" s="67"/>
      <c r="H22" s="67"/>
    </row>
    <row r="23" spans="1:8" ht="15" customHeight="1" x14ac:dyDescent="0.25">
      <c r="A23" s="56"/>
      <c r="B23" s="59"/>
      <c r="C23" s="64"/>
      <c r="D23" s="59"/>
      <c r="E23" s="57"/>
      <c r="F23" s="59"/>
      <c r="G23" s="67"/>
      <c r="H23" s="67"/>
    </row>
    <row r="24" spans="1:8" ht="15" customHeight="1" thickBot="1" x14ac:dyDescent="0.3">
      <c r="A24" s="56" t="s">
        <v>89</v>
      </c>
      <c r="B24" s="59">
        <f>'A Vet'!D19</f>
        <v>1365</v>
      </c>
      <c r="C24" s="64" t="s">
        <v>8</v>
      </c>
      <c r="D24" s="59" t="s">
        <v>77</v>
      </c>
      <c r="E24" s="57"/>
      <c r="F24" s="57" t="s">
        <v>116</v>
      </c>
      <c r="G24" s="67"/>
      <c r="H24" s="67"/>
    </row>
    <row r="25" spans="1:8" ht="16.2" thickBot="1" x14ac:dyDescent="0.3">
      <c r="A25" s="301" t="s">
        <v>31</v>
      </c>
      <c r="B25" s="302"/>
      <c r="C25" s="302"/>
      <c r="D25" s="302"/>
      <c r="E25" s="302"/>
      <c r="F25" s="303"/>
      <c r="G25" s="61">
        <f>SUM(G11:G24)</f>
        <v>0</v>
      </c>
      <c r="H25" s="61">
        <f>SUM(H11:H24)</f>
        <v>0</v>
      </c>
    </row>
    <row r="26" spans="1:8" ht="15.6" x14ac:dyDescent="0.25">
      <c r="A26" s="300" t="s">
        <v>125</v>
      </c>
      <c r="B26" s="300"/>
      <c r="C26" s="300"/>
      <c r="D26" s="29"/>
      <c r="E26" s="29"/>
      <c r="F26" s="29"/>
      <c r="G26" s="29"/>
      <c r="H26" s="29"/>
    </row>
    <row r="27" spans="1:8" ht="15.6" x14ac:dyDescent="0.25">
      <c r="A27" s="80" t="s">
        <v>597</v>
      </c>
      <c r="B27" s="29"/>
      <c r="C27" s="29"/>
      <c r="D27" s="29"/>
      <c r="E27" s="29"/>
      <c r="F27" s="29"/>
      <c r="G27" s="29"/>
      <c r="H27" s="29"/>
    </row>
    <row r="28" spans="1:8" ht="15.6" x14ac:dyDescent="0.25">
      <c r="A28" s="29"/>
      <c r="B28" s="29"/>
      <c r="C28" s="29"/>
      <c r="D28" s="29"/>
      <c r="E28" s="29"/>
      <c r="F28" s="29"/>
      <c r="G28" s="31"/>
      <c r="H28" s="31"/>
    </row>
    <row r="29" spans="1:8" ht="15.6" x14ac:dyDescent="0.25">
      <c r="A29" s="29"/>
      <c r="B29" s="30"/>
      <c r="C29" s="29"/>
      <c r="D29" s="29"/>
      <c r="E29" s="29"/>
      <c r="F29" s="29"/>
      <c r="G29" s="29"/>
      <c r="H29" s="29"/>
    </row>
    <row r="30" spans="1:8" ht="15.6" x14ac:dyDescent="0.25">
      <c r="A30" s="29"/>
      <c r="B30" s="30"/>
      <c r="C30" s="29"/>
      <c r="D30" s="29"/>
      <c r="E30" s="29"/>
      <c r="F30" s="29"/>
      <c r="G30" s="29"/>
      <c r="H30" s="29"/>
    </row>
    <row r="31" spans="1:8" ht="15.6" x14ac:dyDescent="0.25">
      <c r="A31" s="29"/>
      <c r="B31" s="29"/>
      <c r="C31" s="29"/>
      <c r="D31" s="29"/>
      <c r="E31" s="29"/>
      <c r="F31" s="29"/>
      <c r="G31" s="29"/>
      <c r="H31" s="29"/>
    </row>
    <row r="32" spans="1:8" ht="15.6" x14ac:dyDescent="0.25">
      <c r="A32" s="29"/>
      <c r="B32" s="29"/>
      <c r="C32" s="29"/>
      <c r="D32" s="30"/>
      <c r="E32" s="29"/>
      <c r="F32" s="29"/>
      <c r="G32" s="29"/>
      <c r="H32" s="29"/>
    </row>
    <row r="33" spans="1:8" ht="15.6" x14ac:dyDescent="0.25">
      <c r="A33" s="29"/>
      <c r="B33" s="29"/>
      <c r="C33" s="29"/>
      <c r="D33" s="29"/>
      <c r="E33" s="29"/>
      <c r="F33" s="29"/>
      <c r="G33" s="29"/>
      <c r="H33" s="29"/>
    </row>
    <row r="34" spans="1:8" ht="15.6" x14ac:dyDescent="0.25">
      <c r="A34" s="29"/>
      <c r="B34" s="29"/>
      <c r="C34" s="29"/>
      <c r="D34" s="29"/>
      <c r="E34" s="29"/>
      <c r="F34" s="29"/>
      <c r="G34" s="29"/>
      <c r="H34" s="29"/>
    </row>
    <row r="35" spans="1:8" ht="15.6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6" x14ac:dyDescent="0.25">
      <c r="A36" s="29"/>
      <c r="B36" s="29"/>
      <c r="C36" s="29"/>
      <c r="D36" s="29"/>
      <c r="E36" s="29"/>
      <c r="F36" s="29"/>
      <c r="G36" s="29"/>
      <c r="H36" s="29"/>
    </row>
    <row r="37" spans="1:8" ht="15.6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6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6" x14ac:dyDescent="0.25">
      <c r="A39" s="29"/>
      <c r="B39" s="29"/>
      <c r="C39" s="29"/>
      <c r="D39" s="29"/>
      <c r="E39" s="29"/>
      <c r="F39" s="29"/>
      <c r="G39" s="29"/>
      <c r="H39" s="29"/>
    </row>
    <row r="40" spans="1:8" ht="15.6" x14ac:dyDescent="0.25">
      <c r="A40" s="29"/>
      <c r="B40" s="29"/>
      <c r="C40" s="29"/>
      <c r="D40" s="29"/>
      <c r="E40" s="29"/>
      <c r="F40" s="29"/>
      <c r="G40" s="29"/>
      <c r="H40" s="29"/>
    </row>
    <row r="41" spans="1:8" ht="15.6" x14ac:dyDescent="0.25">
      <c r="A41" s="29"/>
      <c r="B41" s="29"/>
      <c r="C41" s="29"/>
      <c r="D41" s="29"/>
      <c r="E41" s="29"/>
      <c r="F41" s="29"/>
      <c r="G41" s="29"/>
      <c r="H41" s="29"/>
    </row>
    <row r="42" spans="1:8" ht="15.6" x14ac:dyDescent="0.25">
      <c r="A42" s="29"/>
      <c r="B42" s="29"/>
      <c r="C42" s="29"/>
      <c r="D42" s="29"/>
      <c r="E42" s="29"/>
      <c r="F42" s="29"/>
      <c r="G42" s="29"/>
      <c r="H42" s="29"/>
    </row>
    <row r="43" spans="1:8" ht="15.6" x14ac:dyDescent="0.25">
      <c r="A43" s="29"/>
      <c r="B43" s="29"/>
      <c r="C43" s="29"/>
      <c r="D43" s="29"/>
      <c r="E43" s="29"/>
      <c r="F43" s="29"/>
      <c r="G43" s="29"/>
      <c r="H43" s="29"/>
    </row>
    <row r="44" spans="1:8" ht="15.6" x14ac:dyDescent="0.25">
      <c r="A44" s="29"/>
      <c r="B44" s="29"/>
      <c r="C44" s="29"/>
      <c r="D44" s="29"/>
      <c r="E44" s="29"/>
      <c r="F44" s="29"/>
      <c r="G44" s="29"/>
      <c r="H44" s="29"/>
    </row>
    <row r="45" spans="1:8" ht="15.6" x14ac:dyDescent="0.25">
      <c r="A45" s="29"/>
      <c r="B45" s="29"/>
      <c r="C45" s="29"/>
      <c r="D45" s="29"/>
      <c r="E45" s="29"/>
      <c r="F45" s="29"/>
      <c r="G45" s="29"/>
      <c r="H45" s="29"/>
    </row>
    <row r="46" spans="1:8" ht="15.6" x14ac:dyDescent="0.25">
      <c r="A46" s="29"/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</sheetData>
  <mergeCells count="12">
    <mergeCell ref="A26:C26"/>
    <mergeCell ref="A25:F25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7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85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1" t="s">
        <v>28</v>
      </c>
      <c r="F9" s="275" t="s">
        <v>29</v>
      </c>
      <c r="G9" s="121" t="s">
        <v>127</v>
      </c>
      <c r="H9" s="121" t="s">
        <v>129</v>
      </c>
    </row>
    <row r="10" spans="1:8" ht="15" customHeight="1" x14ac:dyDescent="0.25">
      <c r="A10" s="274"/>
      <c r="B10" s="275"/>
      <c r="C10" s="275"/>
      <c r="D10" s="275"/>
      <c r="E10" s="122" t="s">
        <v>30</v>
      </c>
      <c r="F10" s="275"/>
      <c r="G10" s="122" t="s">
        <v>128</v>
      </c>
      <c r="H10" s="122" t="s">
        <v>128</v>
      </c>
    </row>
    <row r="11" spans="1:8" ht="15" customHeight="1" x14ac:dyDescent="0.25">
      <c r="A11" s="56" t="s">
        <v>438</v>
      </c>
      <c r="B11" s="64">
        <f>SUM('A Fine'!F12:F19)</f>
        <v>1555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439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104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441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440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58</v>
      </c>
      <c r="B17" s="59">
        <f>'A Fine'!H22</f>
        <v>16100</v>
      </c>
      <c r="C17" s="64" t="s">
        <v>86</v>
      </c>
      <c r="D17" s="59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8"/>
      <c r="B18" s="64"/>
      <c r="C18" s="64"/>
      <c r="D18" s="59"/>
      <c r="E18" s="57"/>
      <c r="F18" s="57"/>
      <c r="G18" s="58"/>
      <c r="H18" s="58"/>
    </row>
    <row r="19" spans="1:8" ht="15" customHeight="1" x14ac:dyDescent="0.25">
      <c r="A19" s="56" t="s">
        <v>78</v>
      </c>
      <c r="B19" s="64">
        <v>3300</v>
      </c>
      <c r="C19" s="64" t="s">
        <v>86</v>
      </c>
      <c r="D19" s="57" t="s">
        <v>77</v>
      </c>
      <c r="E19" s="57"/>
      <c r="F19" s="57" t="s">
        <v>103</v>
      </c>
      <c r="G19" s="67"/>
      <c r="H19" s="67"/>
    </row>
    <row r="20" spans="1:8" ht="15" customHeight="1" x14ac:dyDescent="0.25">
      <c r="A20" s="56"/>
      <c r="B20" s="59"/>
      <c r="C20" s="64"/>
      <c r="D20" s="59"/>
      <c r="E20" s="57"/>
      <c r="F20" s="57"/>
      <c r="G20" s="67"/>
      <c r="H20" s="67"/>
    </row>
    <row r="21" spans="1:8" ht="15" customHeight="1" x14ac:dyDescent="0.25">
      <c r="A21" s="56" t="s">
        <v>89</v>
      </c>
      <c r="B21" s="59">
        <f>'A Fine'!D23</f>
        <v>2460</v>
      </c>
      <c r="C21" s="64" t="s">
        <v>8</v>
      </c>
      <c r="D21" s="57" t="s">
        <v>77</v>
      </c>
      <c r="E21" s="57"/>
      <c r="F21" s="57" t="s">
        <v>116</v>
      </c>
      <c r="G21" s="67"/>
      <c r="H21" s="67"/>
    </row>
    <row r="22" spans="1:8" ht="15" customHeight="1" x14ac:dyDescent="0.25">
      <c r="A22" s="56"/>
      <c r="B22" s="59"/>
      <c r="C22" s="64"/>
      <c r="D22" s="59"/>
      <c r="E22" s="57"/>
      <c r="F22" s="57"/>
      <c r="G22" s="67"/>
      <c r="H22" s="67"/>
    </row>
    <row r="23" spans="1:8" ht="15" customHeight="1" x14ac:dyDescent="0.25">
      <c r="A23" s="56" t="s">
        <v>90</v>
      </c>
      <c r="B23" s="59">
        <f>'A Fine'!D24</f>
        <v>300</v>
      </c>
      <c r="C23" s="64" t="s">
        <v>8</v>
      </c>
      <c r="D23" s="59" t="s">
        <v>77</v>
      </c>
      <c r="E23" s="57"/>
      <c r="F23" s="57" t="s">
        <v>73</v>
      </c>
      <c r="G23" s="71"/>
      <c r="H23" s="71"/>
    </row>
    <row r="24" spans="1:8" ht="15" customHeight="1" x14ac:dyDescent="0.25">
      <c r="A24" s="56"/>
      <c r="B24" s="59"/>
      <c r="C24" s="64"/>
      <c r="D24" s="59"/>
      <c r="E24" s="57"/>
      <c r="F24" s="57"/>
      <c r="G24" s="67"/>
      <c r="H24" s="67"/>
    </row>
    <row r="25" spans="1:8" ht="15" customHeight="1" x14ac:dyDescent="0.25">
      <c r="A25" s="56" t="s">
        <v>113</v>
      </c>
      <c r="B25" s="59">
        <f>SUM('A Fine'!I25,'A Fine'!I30)</f>
        <v>6900</v>
      </c>
      <c r="C25" s="64" t="s">
        <v>112</v>
      </c>
      <c r="D25" s="59" t="s">
        <v>77</v>
      </c>
      <c r="E25" s="57"/>
      <c r="F25" s="57" t="s">
        <v>73</v>
      </c>
      <c r="G25" s="71"/>
      <c r="H25" s="71"/>
    </row>
    <row r="26" spans="1:8" ht="15" customHeight="1" x14ac:dyDescent="0.25">
      <c r="A26" s="56"/>
      <c r="B26" s="59">
        <f>'A Fine'!E36</f>
        <v>5850</v>
      </c>
      <c r="C26" s="64" t="s">
        <v>76</v>
      </c>
      <c r="D26" s="59" t="s">
        <v>77</v>
      </c>
      <c r="E26" s="57"/>
      <c r="F26" s="57" t="s">
        <v>73</v>
      </c>
      <c r="G26" s="71"/>
      <c r="H26" s="71"/>
    </row>
    <row r="27" spans="1:8" ht="15" customHeight="1" x14ac:dyDescent="0.25">
      <c r="A27" s="56"/>
      <c r="B27" s="59"/>
      <c r="C27" s="64"/>
      <c r="D27" s="59"/>
      <c r="E27" s="57"/>
      <c r="F27" s="57"/>
      <c r="G27" s="53"/>
      <c r="H27" s="53"/>
    </row>
    <row r="28" spans="1:8" ht="15" customHeight="1" x14ac:dyDescent="0.25">
      <c r="A28" s="56" t="s">
        <v>110</v>
      </c>
      <c r="B28" s="59">
        <f>'A Fine'!D27</f>
        <v>21205</v>
      </c>
      <c r="C28" s="64" t="s">
        <v>8</v>
      </c>
      <c r="D28" s="59" t="s">
        <v>77</v>
      </c>
      <c r="E28" s="57"/>
      <c r="F28" s="57" t="s">
        <v>73</v>
      </c>
      <c r="G28" s="71"/>
      <c r="H28" s="71"/>
    </row>
    <row r="29" spans="1:8" ht="15" customHeight="1" x14ac:dyDescent="0.25">
      <c r="A29" s="56"/>
      <c r="B29" s="59">
        <f>'A Fine'!I27</f>
        <v>1250</v>
      </c>
      <c r="C29" s="64" t="s">
        <v>111</v>
      </c>
      <c r="D29" s="59" t="s">
        <v>77</v>
      </c>
      <c r="E29" s="57"/>
      <c r="F29" s="57" t="s">
        <v>73</v>
      </c>
      <c r="G29" s="71"/>
      <c r="H29" s="71"/>
    </row>
    <row r="30" spans="1:8" ht="13.8" x14ac:dyDescent="0.25">
      <c r="A30" s="56"/>
      <c r="B30" s="59"/>
      <c r="C30" s="64"/>
      <c r="D30" s="59"/>
      <c r="E30" s="57"/>
      <c r="F30" s="57"/>
      <c r="G30" s="67"/>
      <c r="H30" s="67"/>
    </row>
    <row r="31" spans="1:8" ht="13.8" x14ac:dyDescent="0.25">
      <c r="A31" s="56" t="s">
        <v>69</v>
      </c>
      <c r="B31" s="59">
        <f>'A Fine'!E33</f>
        <v>35</v>
      </c>
      <c r="C31" s="64" t="s">
        <v>76</v>
      </c>
      <c r="D31" s="59" t="s">
        <v>77</v>
      </c>
      <c r="E31" s="57"/>
      <c r="F31" s="57" t="s">
        <v>73</v>
      </c>
      <c r="G31" s="67"/>
      <c r="H31" s="67"/>
    </row>
    <row r="32" spans="1:8" ht="13.8" x14ac:dyDescent="0.25">
      <c r="A32" s="56"/>
      <c r="B32" s="59"/>
      <c r="C32" s="64"/>
      <c r="D32" s="59"/>
      <c r="E32" s="57"/>
      <c r="F32" s="57"/>
      <c r="G32" s="67"/>
      <c r="H32" s="67"/>
    </row>
    <row r="33" spans="1:8" ht="13.8" x14ac:dyDescent="0.25">
      <c r="A33" s="56" t="s">
        <v>114</v>
      </c>
      <c r="B33" s="59">
        <f>SUM('A Fine'!D26,'A Fine'!D34:D35)</f>
        <v>9835</v>
      </c>
      <c r="C33" s="64" t="s">
        <v>8</v>
      </c>
      <c r="D33" s="59" t="s">
        <v>77</v>
      </c>
      <c r="E33" s="57"/>
      <c r="F33" s="57" t="s">
        <v>73</v>
      </c>
      <c r="G33" s="71"/>
      <c r="H33" s="71"/>
    </row>
    <row r="34" spans="1:8" ht="13.8" x14ac:dyDescent="0.25">
      <c r="A34" s="56"/>
      <c r="B34" s="59"/>
      <c r="C34" s="64"/>
      <c r="D34" s="59"/>
      <c r="E34" s="57"/>
      <c r="F34" s="57"/>
      <c r="G34" s="67"/>
      <c r="H34" s="67"/>
    </row>
    <row r="35" spans="1:8" ht="13.8" x14ac:dyDescent="0.25">
      <c r="A35" s="56" t="s">
        <v>92</v>
      </c>
      <c r="B35" s="59">
        <f>'A Fine'!D28</f>
        <v>930</v>
      </c>
      <c r="C35" s="64" t="s">
        <v>8</v>
      </c>
      <c r="D35" s="59" t="s">
        <v>77</v>
      </c>
      <c r="E35" s="57"/>
      <c r="F35" s="57" t="s">
        <v>117</v>
      </c>
      <c r="G35" s="67"/>
      <c r="H35" s="67"/>
    </row>
    <row r="36" spans="1:8" ht="13.8" x14ac:dyDescent="0.25">
      <c r="A36" s="56"/>
      <c r="B36" s="59"/>
      <c r="C36" s="64"/>
      <c r="D36" s="59"/>
      <c r="E36" s="57"/>
      <c r="F36" s="57"/>
      <c r="G36" s="67"/>
      <c r="H36" s="67"/>
    </row>
    <row r="37" spans="1:8" ht="13.8" x14ac:dyDescent="0.25">
      <c r="A37" s="56" t="s">
        <v>93</v>
      </c>
      <c r="B37" s="59">
        <f>'A Fine'!D29</f>
        <v>1125</v>
      </c>
      <c r="C37" s="64" t="s">
        <v>8</v>
      </c>
      <c r="D37" s="59" t="s">
        <v>77</v>
      </c>
      <c r="E37" s="57"/>
      <c r="F37" s="57" t="s">
        <v>116</v>
      </c>
      <c r="G37" s="67"/>
      <c r="H37" s="67"/>
    </row>
    <row r="38" spans="1:8" ht="13.8" x14ac:dyDescent="0.25">
      <c r="A38" s="56"/>
      <c r="B38" s="59"/>
      <c r="C38" s="64"/>
      <c r="D38" s="59"/>
      <c r="E38" s="57"/>
      <c r="F38" s="57"/>
      <c r="G38" s="67"/>
      <c r="H38" s="67"/>
    </row>
    <row r="39" spans="1:8" ht="13.8" x14ac:dyDescent="0.25">
      <c r="A39" s="56" t="s">
        <v>95</v>
      </c>
      <c r="B39" s="59">
        <f>'A Fine'!H31</f>
        <v>600</v>
      </c>
      <c r="C39" s="64" t="s">
        <v>86</v>
      </c>
      <c r="D39" s="59" t="s">
        <v>77</v>
      </c>
      <c r="E39" s="57"/>
      <c r="F39" s="57" t="s">
        <v>73</v>
      </c>
      <c r="G39" s="71"/>
      <c r="H39" s="71"/>
    </row>
    <row r="40" spans="1:8" ht="14.4" thickBot="1" x14ac:dyDescent="0.3">
      <c r="A40" s="56"/>
      <c r="B40" s="59"/>
      <c r="C40" s="64"/>
      <c r="D40" s="59"/>
      <c r="E40" s="57"/>
      <c r="F40" s="57"/>
      <c r="G40" s="67"/>
      <c r="H40" s="67"/>
    </row>
    <row r="41" spans="1:8" ht="16.2" thickBot="1" x14ac:dyDescent="0.3">
      <c r="A41" s="301" t="s">
        <v>31</v>
      </c>
      <c r="B41" s="302"/>
      <c r="C41" s="302"/>
      <c r="D41" s="302"/>
      <c r="E41" s="302"/>
      <c r="F41" s="303"/>
      <c r="G41" s="61">
        <f>SUM(G11:G40)</f>
        <v>0</v>
      </c>
      <c r="H41" s="61">
        <f>SUM(H11:H40)</f>
        <v>0</v>
      </c>
    </row>
    <row r="42" spans="1:8" ht="15.6" x14ac:dyDescent="0.25">
      <c r="A42" s="300" t="s">
        <v>125</v>
      </c>
      <c r="B42" s="300"/>
      <c r="C42" s="300"/>
      <c r="D42" s="29"/>
      <c r="E42" s="29"/>
      <c r="F42" s="29"/>
      <c r="G42" s="29"/>
      <c r="H42" s="29"/>
    </row>
    <row r="43" spans="1:8" ht="15.6" x14ac:dyDescent="0.25">
      <c r="A43" s="80" t="s">
        <v>597</v>
      </c>
      <c r="B43" s="29"/>
      <c r="C43" s="29"/>
      <c r="D43" s="29"/>
      <c r="E43" s="29"/>
      <c r="F43" s="29"/>
      <c r="G43" s="29"/>
      <c r="H43" s="29"/>
    </row>
    <row r="44" spans="1:8" ht="15.6" x14ac:dyDescent="0.25">
      <c r="A44" s="29"/>
      <c r="B44" s="29"/>
      <c r="C44" s="29"/>
      <c r="D44" s="29"/>
      <c r="E44" s="29"/>
      <c r="F44" s="29"/>
      <c r="G44" s="31"/>
      <c r="H44" s="31"/>
    </row>
    <row r="45" spans="1:8" ht="15.6" x14ac:dyDescent="0.25">
      <c r="A45" s="29"/>
      <c r="B45" s="30"/>
      <c r="C45" s="29"/>
      <c r="D45" s="29"/>
      <c r="E45" s="29"/>
      <c r="F45" s="29"/>
      <c r="G45" s="29"/>
      <c r="H45" s="29"/>
    </row>
    <row r="46" spans="1:8" ht="15.6" x14ac:dyDescent="0.25">
      <c r="A46" s="29"/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30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</sheetData>
  <mergeCells count="12">
    <mergeCell ref="A42:C42"/>
    <mergeCell ref="A41:F4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1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141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442</v>
      </c>
      <c r="B11" s="64">
        <f>SUM('A Fine'!F12:F19)</f>
        <v>1555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443</v>
      </c>
      <c r="B12" s="64">
        <f>'A Heinen'!H12</f>
        <v>25</v>
      </c>
      <c r="C12" s="64" t="s">
        <v>183</v>
      </c>
      <c r="D12" s="59" t="s">
        <v>126</v>
      </c>
      <c r="E12" s="59"/>
      <c r="F12" s="59" t="s">
        <v>102</v>
      </c>
      <c r="G12" s="69"/>
      <c r="H12" s="69"/>
    </row>
    <row r="13" spans="1:8" ht="15" customHeight="1" x14ac:dyDescent="0.25">
      <c r="A13" s="50" t="s">
        <v>445</v>
      </c>
      <c r="B13" s="64">
        <v>120</v>
      </c>
      <c r="C13" s="64" t="s">
        <v>8</v>
      </c>
      <c r="D13" s="59" t="s">
        <v>126</v>
      </c>
      <c r="E13" s="59"/>
      <c r="F13" s="59" t="s">
        <v>102</v>
      </c>
      <c r="G13" s="62"/>
      <c r="H13" s="62"/>
    </row>
    <row r="14" spans="1:8" ht="15" customHeight="1" x14ac:dyDescent="0.25">
      <c r="A14" s="60" t="s">
        <v>105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60" t="s">
        <v>444</v>
      </c>
      <c r="B15" s="64"/>
      <c r="C15" s="64"/>
      <c r="D15" s="59"/>
      <c r="E15" s="59"/>
      <c r="F15" s="59"/>
      <c r="G15" s="62"/>
      <c r="H15" s="62"/>
    </row>
    <row r="16" spans="1:8" ht="15" customHeight="1" x14ac:dyDescent="0.25">
      <c r="A16" s="51" t="s">
        <v>440</v>
      </c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/>
      <c r="B17" s="59"/>
      <c r="C17" s="64"/>
      <c r="D17" s="59"/>
      <c r="E17" s="59"/>
      <c r="F17" s="59"/>
      <c r="G17" s="62"/>
      <c r="H17" s="62"/>
    </row>
    <row r="18" spans="1:8" ht="15" customHeight="1" x14ac:dyDescent="0.25">
      <c r="A18" s="56" t="s">
        <v>244</v>
      </c>
      <c r="B18" s="59">
        <f>'A Heinen'!D17</f>
        <v>1930</v>
      </c>
      <c r="C18" s="64" t="s">
        <v>8</v>
      </c>
      <c r="D18" s="59" t="s">
        <v>77</v>
      </c>
      <c r="E18" s="57"/>
      <c r="F18" s="59" t="s">
        <v>102</v>
      </c>
      <c r="G18" s="71"/>
      <c r="H18" s="71"/>
    </row>
    <row r="19" spans="1:8" ht="15" customHeight="1" x14ac:dyDescent="0.25">
      <c r="A19" s="56"/>
      <c r="B19" s="64"/>
      <c r="C19" s="64"/>
      <c r="D19" s="59"/>
      <c r="E19" s="57"/>
      <c r="F19" s="59"/>
      <c r="G19" s="71"/>
      <c r="H19" s="71"/>
    </row>
    <row r="20" spans="1:8" ht="15" customHeight="1" x14ac:dyDescent="0.25">
      <c r="A20" s="56" t="s">
        <v>331</v>
      </c>
      <c r="B20" s="64">
        <f>'A Heinen'!D19</f>
        <v>290</v>
      </c>
      <c r="C20" s="64" t="s">
        <v>8</v>
      </c>
      <c r="D20" s="59" t="s">
        <v>77</v>
      </c>
      <c r="E20" s="57"/>
      <c r="F20" s="57" t="s">
        <v>116</v>
      </c>
      <c r="G20" s="67"/>
      <c r="H20" s="67"/>
    </row>
    <row r="21" spans="1:8" ht="15" customHeight="1" x14ac:dyDescent="0.25">
      <c r="A21" s="56"/>
      <c r="B21" s="64"/>
      <c r="C21" s="64"/>
      <c r="D21" s="59"/>
      <c r="E21" s="57"/>
      <c r="F21" s="57"/>
      <c r="G21" s="67"/>
      <c r="H21" s="67"/>
    </row>
    <row r="22" spans="1:8" ht="15" customHeight="1" x14ac:dyDescent="0.25">
      <c r="A22" s="56" t="s">
        <v>199</v>
      </c>
      <c r="B22" s="59">
        <f>'A Heinen'!D20</f>
        <v>3505</v>
      </c>
      <c r="C22" s="64" t="s">
        <v>8</v>
      </c>
      <c r="D22" s="59" t="s">
        <v>77</v>
      </c>
      <c r="E22" s="57"/>
      <c r="F22" s="57" t="s">
        <v>599</v>
      </c>
      <c r="G22" s="67"/>
      <c r="H22" s="67"/>
    </row>
    <row r="23" spans="1:8" ht="15" customHeight="1" x14ac:dyDescent="0.25">
      <c r="A23" s="56"/>
      <c r="B23" s="59"/>
      <c r="C23" s="64"/>
      <c r="D23" s="59"/>
      <c r="E23" s="57"/>
      <c r="F23" s="57"/>
      <c r="G23" s="67"/>
      <c r="H23" s="67"/>
    </row>
    <row r="24" spans="1:8" ht="15" customHeight="1" x14ac:dyDescent="0.25">
      <c r="A24" s="56" t="s">
        <v>332</v>
      </c>
      <c r="B24" s="59">
        <f>'A Heinen'!D21</f>
        <v>1010</v>
      </c>
      <c r="C24" s="64" t="s">
        <v>8</v>
      </c>
      <c r="D24" s="59" t="s">
        <v>77</v>
      </c>
      <c r="E24" s="57"/>
      <c r="F24" s="59" t="s">
        <v>102</v>
      </c>
      <c r="G24" s="67"/>
      <c r="H24" s="67"/>
    </row>
    <row r="25" spans="1:8" ht="15" customHeight="1" x14ac:dyDescent="0.25">
      <c r="A25" s="56"/>
      <c r="B25" s="59"/>
      <c r="C25" s="64"/>
      <c r="D25" s="59"/>
      <c r="E25" s="57"/>
      <c r="F25" s="59"/>
      <c r="G25" s="67"/>
      <c r="H25" s="67"/>
    </row>
    <row r="26" spans="1:8" ht="15" customHeight="1" x14ac:dyDescent="0.25">
      <c r="A26" s="56" t="s">
        <v>322</v>
      </c>
      <c r="B26" s="59">
        <f>'A Heinen'!D22</f>
        <v>480</v>
      </c>
      <c r="C26" s="64" t="s">
        <v>8</v>
      </c>
      <c r="D26" s="59" t="s">
        <v>77</v>
      </c>
      <c r="E26" s="57"/>
      <c r="F26" s="59" t="s">
        <v>102</v>
      </c>
      <c r="G26" s="71"/>
      <c r="H26" s="71"/>
    </row>
    <row r="27" spans="1:8" ht="15" customHeight="1" x14ac:dyDescent="0.25">
      <c r="A27" s="56"/>
      <c r="B27" s="59"/>
      <c r="C27" s="64"/>
      <c r="D27" s="59"/>
      <c r="E27" s="57"/>
      <c r="F27" s="59"/>
      <c r="G27" s="71"/>
      <c r="H27" s="71"/>
    </row>
    <row r="28" spans="1:8" ht="15" customHeight="1" x14ac:dyDescent="0.25">
      <c r="A28" s="56" t="s">
        <v>200</v>
      </c>
      <c r="B28" s="59">
        <f>'A Heinen'!H23</f>
        <v>2160</v>
      </c>
      <c r="C28" s="64" t="s">
        <v>183</v>
      </c>
      <c r="D28" s="59" t="s">
        <v>77</v>
      </c>
      <c r="E28" s="57"/>
      <c r="F28" s="57" t="s">
        <v>116</v>
      </c>
      <c r="G28" s="67"/>
      <c r="H28" s="67"/>
    </row>
    <row r="29" spans="1:8" ht="15" customHeight="1" x14ac:dyDescent="0.25">
      <c r="A29" s="56"/>
      <c r="B29" s="59"/>
      <c r="C29" s="64"/>
      <c r="D29" s="59"/>
      <c r="E29" s="57"/>
      <c r="F29" s="57"/>
      <c r="G29" s="67"/>
      <c r="H29" s="67"/>
    </row>
    <row r="30" spans="1:8" ht="15" customHeight="1" x14ac:dyDescent="0.25">
      <c r="A30" s="56" t="s">
        <v>89</v>
      </c>
      <c r="B30" s="59">
        <f>'A Heinen'!D24</f>
        <v>250</v>
      </c>
      <c r="C30" s="64" t="s">
        <v>8</v>
      </c>
      <c r="D30" s="59" t="s">
        <v>77</v>
      </c>
      <c r="E30" s="57"/>
      <c r="F30" s="57" t="s">
        <v>116</v>
      </c>
      <c r="G30" s="71"/>
      <c r="H30" s="71"/>
    </row>
    <row r="31" spans="1:8" ht="15" customHeight="1" x14ac:dyDescent="0.25">
      <c r="A31" s="56"/>
      <c r="B31" s="59"/>
      <c r="C31" s="64"/>
      <c r="D31" s="59"/>
      <c r="E31" s="57"/>
      <c r="F31" s="57"/>
      <c r="G31" s="71"/>
      <c r="H31" s="71"/>
    </row>
    <row r="32" spans="1:8" ht="15" customHeight="1" x14ac:dyDescent="0.25">
      <c r="A32" s="56" t="s">
        <v>334</v>
      </c>
      <c r="B32" s="59">
        <f>'A Heinen'!F25</f>
        <v>45</v>
      </c>
      <c r="C32" s="64" t="s">
        <v>71</v>
      </c>
      <c r="D32" s="59" t="s">
        <v>77</v>
      </c>
      <c r="E32" s="57"/>
      <c r="F32" s="57" t="s">
        <v>116</v>
      </c>
      <c r="G32" s="71"/>
      <c r="H32" s="71"/>
    </row>
    <row r="33" spans="1:8" ht="15" customHeight="1" x14ac:dyDescent="0.25">
      <c r="A33" s="56"/>
      <c r="B33" s="59"/>
      <c r="C33" s="64"/>
      <c r="D33" s="59"/>
      <c r="E33" s="57"/>
      <c r="F33" s="59"/>
      <c r="G33" s="71"/>
      <c r="H33" s="71"/>
    </row>
    <row r="34" spans="1:8" ht="15" customHeight="1" x14ac:dyDescent="0.25">
      <c r="A34" s="56" t="s">
        <v>69</v>
      </c>
      <c r="B34" s="59">
        <f>'A Heinen'!D26</f>
        <v>30</v>
      </c>
      <c r="C34" s="64" t="s">
        <v>8</v>
      </c>
      <c r="D34" s="59" t="s">
        <v>77</v>
      </c>
      <c r="E34" s="57"/>
      <c r="F34" s="59" t="s">
        <v>102</v>
      </c>
      <c r="G34" s="53"/>
      <c r="H34" s="53"/>
    </row>
    <row r="35" spans="1:8" ht="15" customHeight="1" x14ac:dyDescent="0.25">
      <c r="A35" s="56"/>
      <c r="B35" s="59"/>
      <c r="C35" s="64"/>
      <c r="D35" s="59"/>
      <c r="E35" s="57"/>
      <c r="F35" s="59"/>
      <c r="G35" s="53"/>
      <c r="H35" s="53"/>
    </row>
    <row r="36" spans="1:8" ht="15" customHeight="1" x14ac:dyDescent="0.25">
      <c r="A36" s="56" t="s">
        <v>335</v>
      </c>
      <c r="B36" s="59">
        <f>'A Heinen'!D27</f>
        <v>80</v>
      </c>
      <c r="C36" s="64" t="s">
        <v>8</v>
      </c>
      <c r="D36" s="59" t="s">
        <v>77</v>
      </c>
      <c r="E36" s="57"/>
      <c r="F36" s="57" t="s">
        <v>116</v>
      </c>
      <c r="G36" s="71"/>
      <c r="H36" s="71"/>
    </row>
    <row r="37" spans="1:8" ht="15" customHeight="1" x14ac:dyDescent="0.25">
      <c r="A37" s="56"/>
      <c r="B37" s="59"/>
      <c r="C37" s="64"/>
      <c r="D37" s="59"/>
      <c r="E37" s="57"/>
      <c r="F37" s="57"/>
      <c r="G37" s="71"/>
      <c r="H37" s="71"/>
    </row>
    <row r="38" spans="1:8" ht="15" customHeight="1" x14ac:dyDescent="0.25">
      <c r="A38" s="56" t="s">
        <v>336</v>
      </c>
      <c r="B38" s="59">
        <f>'A Heinen'!D28</f>
        <v>900</v>
      </c>
      <c r="C38" s="64" t="s">
        <v>8</v>
      </c>
      <c r="D38" s="59" t="s">
        <v>77</v>
      </c>
      <c r="E38" s="57"/>
      <c r="F38" s="59" t="s">
        <v>102</v>
      </c>
      <c r="G38" s="71"/>
      <c r="H38" s="71"/>
    </row>
    <row r="39" spans="1:8" ht="15" customHeight="1" x14ac:dyDescent="0.25">
      <c r="A39" s="56"/>
      <c r="B39" s="59"/>
      <c r="C39" s="64"/>
      <c r="D39" s="59"/>
      <c r="E39" s="57"/>
      <c r="F39" s="59"/>
      <c r="G39" s="71"/>
      <c r="H39" s="71"/>
    </row>
    <row r="40" spans="1:8" ht="13.8" x14ac:dyDescent="0.25">
      <c r="A40" s="56" t="s">
        <v>59</v>
      </c>
      <c r="B40" s="59">
        <f>'A Heinen'!D29</f>
        <v>1640</v>
      </c>
      <c r="C40" s="64" t="s">
        <v>8</v>
      </c>
      <c r="D40" s="59" t="s">
        <v>77</v>
      </c>
      <c r="E40" s="57"/>
      <c r="F40" s="57" t="s">
        <v>103</v>
      </c>
      <c r="G40" s="67"/>
      <c r="H40" s="67"/>
    </row>
    <row r="41" spans="1:8" ht="13.8" x14ac:dyDescent="0.25">
      <c r="A41" s="56"/>
      <c r="B41" s="59"/>
      <c r="C41" s="64"/>
      <c r="D41" s="59"/>
      <c r="E41" s="57"/>
      <c r="F41" s="59"/>
      <c r="G41" s="67"/>
      <c r="H41" s="67"/>
    </row>
    <row r="42" spans="1:8" ht="13.8" x14ac:dyDescent="0.25">
      <c r="A42" s="56" t="s">
        <v>201</v>
      </c>
      <c r="B42" s="59">
        <f>'A Heinen'!D30</f>
        <v>145</v>
      </c>
      <c r="C42" s="64" t="s">
        <v>8</v>
      </c>
      <c r="D42" s="59" t="s">
        <v>77</v>
      </c>
      <c r="E42" s="57"/>
      <c r="F42" s="59" t="s">
        <v>102</v>
      </c>
      <c r="G42" s="67"/>
      <c r="H42" s="67"/>
    </row>
    <row r="43" spans="1:8" ht="13.8" x14ac:dyDescent="0.25">
      <c r="A43" s="56"/>
      <c r="B43" s="59"/>
      <c r="C43" s="64"/>
      <c r="D43" s="59"/>
      <c r="E43" s="57"/>
      <c r="F43" s="59"/>
      <c r="G43" s="67"/>
      <c r="H43" s="67"/>
    </row>
    <row r="44" spans="1:8" ht="14.4" thickBot="1" x14ac:dyDescent="0.3">
      <c r="A44" s="56" t="s">
        <v>328</v>
      </c>
      <c r="B44" s="59">
        <f>'A Heinen'!D31</f>
        <v>40</v>
      </c>
      <c r="C44" s="64" t="s">
        <v>8</v>
      </c>
      <c r="D44" s="59" t="s">
        <v>77</v>
      </c>
      <c r="E44" s="57"/>
      <c r="F44" s="57" t="s">
        <v>116</v>
      </c>
      <c r="G44" s="67"/>
      <c r="H44" s="67"/>
    </row>
    <row r="45" spans="1:8" ht="16.2" thickBot="1" x14ac:dyDescent="0.3">
      <c r="A45" s="301" t="s">
        <v>31</v>
      </c>
      <c r="B45" s="302"/>
      <c r="C45" s="302"/>
      <c r="D45" s="302"/>
      <c r="E45" s="302"/>
      <c r="F45" s="303"/>
      <c r="G45" s="61">
        <f>SUM(G11:G44)</f>
        <v>0</v>
      </c>
      <c r="H45" s="61">
        <f>SUM(H11:H44)</f>
        <v>0</v>
      </c>
    </row>
    <row r="46" spans="1:8" ht="15.6" x14ac:dyDescent="0.25">
      <c r="A46" s="300" t="s">
        <v>125</v>
      </c>
      <c r="B46" s="300"/>
      <c r="C46" s="300"/>
      <c r="D46" s="29"/>
      <c r="E46" s="29"/>
      <c r="F46" s="29"/>
      <c r="G46" s="29"/>
      <c r="H46" s="29"/>
    </row>
    <row r="47" spans="1:8" ht="15.6" x14ac:dyDescent="0.25">
      <c r="A47" s="80" t="s">
        <v>597</v>
      </c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31"/>
      <c r="H48" s="31"/>
    </row>
    <row r="49" spans="1:8" ht="15.6" x14ac:dyDescent="0.25">
      <c r="A49" s="29"/>
      <c r="B49" s="30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30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  <row r="81" spans="1:8" ht="15.6" x14ac:dyDescent="0.25">
      <c r="A81" s="29"/>
      <c r="B81" s="29"/>
      <c r="C81" s="29"/>
      <c r="D81" s="29"/>
      <c r="E81" s="29"/>
      <c r="F81" s="29"/>
      <c r="G81" s="29"/>
      <c r="H81" s="29"/>
    </row>
  </sheetData>
  <mergeCells count="12">
    <mergeCell ref="A46:C46"/>
    <mergeCell ref="A45:F45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0"/>
  <sheetViews>
    <sheetView view="pageBreakPreview" topLeftCell="A52" zoomScale="60" zoomScaleNormal="100" workbookViewId="0">
      <selection activeCell="A65" sqref="A65:H6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142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438</v>
      </c>
      <c r="B11" s="64">
        <f>SUM('A White'!F12:F16)</f>
        <v>2400</v>
      </c>
      <c r="C11" s="64" t="s">
        <v>279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447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104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448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446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64</v>
      </c>
      <c r="B17" s="59">
        <f>'A White'!D19</f>
        <v>3160</v>
      </c>
      <c r="C17" s="64" t="s">
        <v>8</v>
      </c>
      <c r="D17" s="59" t="s">
        <v>77</v>
      </c>
      <c r="E17" s="57"/>
      <c r="F17" s="57" t="s">
        <v>73</v>
      </c>
      <c r="G17" s="71"/>
      <c r="H17" s="71"/>
    </row>
    <row r="18" spans="1:8" ht="15" customHeight="1" x14ac:dyDescent="0.25">
      <c r="A18" s="56"/>
      <c r="B18" s="64">
        <f>'A White'!G19</f>
        <v>11630</v>
      </c>
      <c r="C18" s="64" t="s">
        <v>86</v>
      </c>
      <c r="D18" s="59" t="s">
        <v>77</v>
      </c>
      <c r="E18" s="57"/>
      <c r="F18" s="57" t="s">
        <v>73</v>
      </c>
      <c r="G18" s="71"/>
      <c r="H18" s="71"/>
    </row>
    <row r="19" spans="1:8" ht="15" customHeight="1" x14ac:dyDescent="0.25">
      <c r="A19" s="56"/>
      <c r="B19" s="64"/>
      <c r="C19" s="64"/>
      <c r="D19" s="59"/>
      <c r="E19" s="57"/>
      <c r="F19" s="59"/>
      <c r="G19" s="71"/>
      <c r="H19" s="71"/>
    </row>
    <row r="20" spans="1:8" ht="15" customHeight="1" x14ac:dyDescent="0.25">
      <c r="A20" s="56" t="s">
        <v>264</v>
      </c>
      <c r="B20" s="64">
        <f>'A White'!H20</f>
        <v>375</v>
      </c>
      <c r="C20" s="64" t="s">
        <v>281</v>
      </c>
      <c r="D20" s="59" t="s">
        <v>77</v>
      </c>
      <c r="E20" s="57"/>
      <c r="F20" s="57" t="s">
        <v>116</v>
      </c>
      <c r="G20" s="71"/>
      <c r="H20" s="71"/>
    </row>
    <row r="21" spans="1:8" ht="15" customHeight="1" x14ac:dyDescent="0.25">
      <c r="A21" s="56"/>
      <c r="B21" s="64"/>
      <c r="C21" s="64"/>
      <c r="D21" s="59"/>
      <c r="E21" s="57"/>
      <c r="F21" s="57"/>
      <c r="G21" s="71"/>
      <c r="H21" s="71"/>
    </row>
    <row r="22" spans="1:8" ht="15" customHeight="1" x14ac:dyDescent="0.25">
      <c r="A22" s="56" t="s">
        <v>89</v>
      </c>
      <c r="B22" s="64">
        <f>'A White'!D21</f>
        <v>4780</v>
      </c>
      <c r="C22" s="64" t="s">
        <v>8</v>
      </c>
      <c r="D22" s="59" t="s">
        <v>77</v>
      </c>
      <c r="E22" s="57"/>
      <c r="F22" s="57" t="s">
        <v>116</v>
      </c>
      <c r="G22" s="67"/>
      <c r="H22" s="67"/>
    </row>
    <row r="23" spans="1:8" ht="15" customHeight="1" x14ac:dyDescent="0.25">
      <c r="A23" s="56"/>
      <c r="B23" s="226"/>
      <c r="C23" s="226"/>
      <c r="D23" s="59"/>
      <c r="E23" s="57"/>
      <c r="F23" s="59"/>
      <c r="G23" s="67"/>
      <c r="H23" s="67"/>
    </row>
    <row r="24" spans="1:8" ht="15" customHeight="1" x14ac:dyDescent="0.25">
      <c r="A24" s="56" t="s">
        <v>253</v>
      </c>
      <c r="B24" s="64">
        <f>'A White'!H22</f>
        <v>9025</v>
      </c>
      <c r="C24" s="64" t="s">
        <v>281</v>
      </c>
      <c r="D24" s="59" t="s">
        <v>77</v>
      </c>
      <c r="E24" s="57"/>
      <c r="F24" s="57" t="s">
        <v>116</v>
      </c>
      <c r="G24" s="67"/>
      <c r="H24" s="67"/>
    </row>
    <row r="25" spans="1:8" ht="15" customHeight="1" x14ac:dyDescent="0.25">
      <c r="A25" s="56"/>
      <c r="B25" s="64"/>
      <c r="C25" s="64"/>
      <c r="D25" s="59"/>
      <c r="E25" s="57"/>
      <c r="F25" s="57"/>
      <c r="G25" s="67"/>
      <c r="H25" s="67"/>
    </row>
    <row r="26" spans="1:8" ht="15" customHeight="1" x14ac:dyDescent="0.25">
      <c r="A26" s="56" t="s">
        <v>263</v>
      </c>
      <c r="B26" s="59">
        <f>'A White'!G23</f>
        <v>19975</v>
      </c>
      <c r="C26" s="64" t="s">
        <v>86</v>
      </c>
      <c r="D26" s="59" t="s">
        <v>77</v>
      </c>
      <c r="E26" s="57"/>
      <c r="F26" s="59" t="s">
        <v>102</v>
      </c>
      <c r="G26" s="67"/>
      <c r="H26" s="67"/>
    </row>
    <row r="27" spans="1:8" ht="15" customHeight="1" x14ac:dyDescent="0.25">
      <c r="A27" s="56"/>
      <c r="B27" s="59"/>
      <c r="C27" s="64"/>
      <c r="D27" s="59"/>
      <c r="E27" s="57"/>
      <c r="F27" s="59"/>
      <c r="G27" s="67"/>
      <c r="H27" s="67"/>
    </row>
    <row r="28" spans="1:8" ht="15" customHeight="1" x14ac:dyDescent="0.25">
      <c r="A28" s="56" t="s">
        <v>254</v>
      </c>
      <c r="B28" s="59">
        <f>'A White'!H24</f>
        <v>1810</v>
      </c>
      <c r="C28" s="64" t="s">
        <v>281</v>
      </c>
      <c r="D28" s="59" t="s">
        <v>77</v>
      </c>
      <c r="E28" s="57"/>
      <c r="F28" s="57" t="s">
        <v>116</v>
      </c>
      <c r="G28" s="67"/>
      <c r="H28" s="67"/>
    </row>
    <row r="29" spans="1:8" ht="15" customHeight="1" x14ac:dyDescent="0.25">
      <c r="A29" s="56"/>
      <c r="B29" s="59"/>
      <c r="C29" s="64"/>
      <c r="D29" s="59"/>
      <c r="E29" s="57"/>
      <c r="F29" s="57"/>
      <c r="G29" s="67"/>
      <c r="H29" s="67"/>
    </row>
    <row r="30" spans="1:8" ht="15" customHeight="1" x14ac:dyDescent="0.25">
      <c r="A30" s="56" t="s">
        <v>271</v>
      </c>
      <c r="B30" s="59">
        <f>'A White'!H25</f>
        <v>2500</v>
      </c>
      <c r="C30" s="64" t="s">
        <v>281</v>
      </c>
      <c r="D30" s="59" t="s">
        <v>77</v>
      </c>
      <c r="E30" s="57"/>
      <c r="F30" s="57" t="s">
        <v>116</v>
      </c>
      <c r="G30" s="67"/>
      <c r="H30" s="67"/>
    </row>
    <row r="31" spans="1:8" ht="15" customHeight="1" x14ac:dyDescent="0.25">
      <c r="A31" s="56"/>
      <c r="B31" s="59"/>
      <c r="C31" s="64"/>
      <c r="D31" s="59"/>
      <c r="E31" s="57"/>
      <c r="F31" s="57"/>
      <c r="G31" s="67"/>
      <c r="H31" s="67"/>
    </row>
    <row r="32" spans="1:8" ht="15" customHeight="1" x14ac:dyDescent="0.25">
      <c r="A32" s="56" t="s">
        <v>278</v>
      </c>
      <c r="B32" s="59">
        <f>'A White'!H26</f>
        <v>2915</v>
      </c>
      <c r="C32" s="64" t="s">
        <v>281</v>
      </c>
      <c r="D32" s="59" t="s">
        <v>77</v>
      </c>
      <c r="E32" s="57"/>
      <c r="F32" s="57" t="s">
        <v>73</v>
      </c>
      <c r="G32" s="67"/>
      <c r="H32" s="67"/>
    </row>
    <row r="33" spans="1:8" ht="15" customHeight="1" x14ac:dyDescent="0.25">
      <c r="A33" s="56"/>
      <c r="B33" s="59"/>
      <c r="C33" s="64"/>
      <c r="D33" s="59"/>
      <c r="E33" s="57"/>
      <c r="F33" s="59"/>
      <c r="G33" s="67"/>
      <c r="H33" s="67"/>
    </row>
    <row r="34" spans="1:8" ht="15" customHeight="1" x14ac:dyDescent="0.25">
      <c r="A34" s="56" t="s">
        <v>153</v>
      </c>
      <c r="B34" s="59">
        <f>'A White'!$D$27</f>
        <v>700</v>
      </c>
      <c r="C34" s="64" t="s">
        <v>8</v>
      </c>
      <c r="D34" s="59" t="s">
        <v>77</v>
      </c>
      <c r="E34" s="57"/>
      <c r="F34" s="57" t="s">
        <v>73</v>
      </c>
      <c r="G34" s="67"/>
      <c r="H34" s="67"/>
    </row>
    <row r="35" spans="1:8" ht="15" customHeight="1" x14ac:dyDescent="0.25">
      <c r="A35" s="56"/>
      <c r="B35" s="59"/>
      <c r="C35" s="64"/>
      <c r="D35" s="59"/>
      <c r="E35" s="57"/>
      <c r="F35" s="59"/>
      <c r="G35" s="67"/>
      <c r="H35" s="67"/>
    </row>
    <row r="36" spans="1:8" ht="15" customHeight="1" x14ac:dyDescent="0.25">
      <c r="A36" s="56" t="s">
        <v>255</v>
      </c>
      <c r="B36" s="59">
        <f>'A White'!G28</f>
        <v>5020</v>
      </c>
      <c r="C36" s="64" t="s">
        <v>86</v>
      </c>
      <c r="D36" s="59" t="s">
        <v>77</v>
      </c>
      <c r="E36" s="57"/>
      <c r="F36" s="57" t="s">
        <v>73</v>
      </c>
      <c r="G36" s="67"/>
      <c r="H36" s="67"/>
    </row>
    <row r="37" spans="1:8" ht="15" customHeight="1" x14ac:dyDescent="0.25">
      <c r="A37" s="56"/>
      <c r="B37" s="59"/>
      <c r="C37" s="64"/>
      <c r="D37" s="59"/>
      <c r="E37" s="57"/>
      <c r="F37" s="57"/>
      <c r="G37" s="67"/>
      <c r="H37" s="67"/>
    </row>
    <row r="38" spans="1:8" ht="15" customHeight="1" x14ac:dyDescent="0.25">
      <c r="A38" s="56" t="s">
        <v>256</v>
      </c>
      <c r="B38" s="59">
        <f>'A White'!G29</f>
        <v>2635</v>
      </c>
      <c r="C38" s="64" t="s">
        <v>86</v>
      </c>
      <c r="D38" s="59" t="s">
        <v>77</v>
      </c>
      <c r="E38" s="57"/>
      <c r="F38" s="57" t="s">
        <v>116</v>
      </c>
      <c r="G38" s="71"/>
      <c r="H38" s="71"/>
    </row>
    <row r="39" spans="1:8" ht="15" customHeight="1" x14ac:dyDescent="0.25">
      <c r="A39" s="56"/>
      <c r="B39" s="59"/>
      <c r="C39" s="64"/>
      <c r="D39" s="59"/>
      <c r="E39" s="57"/>
      <c r="F39" s="57"/>
      <c r="G39" s="71"/>
      <c r="H39" s="71"/>
    </row>
    <row r="40" spans="1:8" ht="15" customHeight="1" x14ac:dyDescent="0.25">
      <c r="A40" s="56" t="s">
        <v>257</v>
      </c>
      <c r="B40" s="59">
        <f>'A White'!$I$30</f>
        <v>3150</v>
      </c>
      <c r="C40" s="64" t="s">
        <v>49</v>
      </c>
      <c r="D40" s="59" t="s">
        <v>77</v>
      </c>
      <c r="E40" s="57"/>
      <c r="F40" s="57" t="s">
        <v>103</v>
      </c>
      <c r="G40" s="71"/>
      <c r="H40" s="71"/>
    </row>
    <row r="41" spans="1:8" ht="15" customHeight="1" x14ac:dyDescent="0.25">
      <c r="A41" s="56"/>
      <c r="B41" s="59"/>
      <c r="C41" s="64"/>
      <c r="D41" s="59"/>
      <c r="E41" s="57"/>
      <c r="F41" s="57"/>
      <c r="G41" s="71"/>
      <c r="H41" s="71"/>
    </row>
    <row r="42" spans="1:8" ht="15" customHeight="1" x14ac:dyDescent="0.25">
      <c r="A42" s="56" t="s">
        <v>272</v>
      </c>
      <c r="B42" s="59">
        <f>'A White'!H31</f>
        <v>3020</v>
      </c>
      <c r="C42" s="64" t="s">
        <v>281</v>
      </c>
      <c r="D42" s="59" t="s">
        <v>77</v>
      </c>
      <c r="E42" s="57"/>
      <c r="F42" s="57" t="s">
        <v>116</v>
      </c>
      <c r="G42" s="67"/>
      <c r="H42" s="67"/>
    </row>
    <row r="43" spans="1:8" ht="15" customHeight="1" x14ac:dyDescent="0.25">
      <c r="A43" s="56"/>
      <c r="B43" s="59"/>
      <c r="C43" s="64"/>
      <c r="D43" s="59"/>
      <c r="E43" s="57"/>
      <c r="F43" s="57"/>
      <c r="G43" s="67"/>
      <c r="H43" s="67"/>
    </row>
    <row r="44" spans="1:8" ht="15" customHeight="1" x14ac:dyDescent="0.25">
      <c r="A44" s="56" t="s">
        <v>273</v>
      </c>
      <c r="B44" s="59">
        <f>'A White'!H32</f>
        <v>2505</v>
      </c>
      <c r="C44" s="64" t="s">
        <v>281</v>
      </c>
      <c r="D44" s="59" t="s">
        <v>77</v>
      </c>
      <c r="E44" s="57"/>
      <c r="F44" s="57" t="s">
        <v>116</v>
      </c>
      <c r="G44" s="67"/>
      <c r="H44" s="67"/>
    </row>
    <row r="45" spans="1:8" ht="15" customHeight="1" x14ac:dyDescent="0.25">
      <c r="A45" s="56"/>
      <c r="B45" s="59"/>
      <c r="C45" s="64"/>
      <c r="D45" s="59"/>
      <c r="E45" s="57"/>
      <c r="F45" s="57"/>
      <c r="G45" s="67"/>
      <c r="H45" s="67"/>
    </row>
    <row r="46" spans="1:8" ht="15" customHeight="1" x14ac:dyDescent="0.25">
      <c r="A46" s="56" t="s">
        <v>274</v>
      </c>
      <c r="B46" s="59">
        <f>'A White'!H33</f>
        <v>3105</v>
      </c>
      <c r="C46" s="64" t="s">
        <v>281</v>
      </c>
      <c r="D46" s="59" t="s">
        <v>77</v>
      </c>
      <c r="E46" s="57"/>
      <c r="F46" s="57" t="s">
        <v>116</v>
      </c>
      <c r="G46" s="71"/>
      <c r="H46" s="71"/>
    </row>
    <row r="47" spans="1:8" ht="15" customHeight="1" x14ac:dyDescent="0.25">
      <c r="A47" s="56"/>
      <c r="B47" s="59"/>
      <c r="C47" s="64"/>
      <c r="D47" s="59"/>
      <c r="E47" s="57"/>
      <c r="F47" s="57"/>
      <c r="G47" s="71"/>
      <c r="H47" s="71"/>
    </row>
    <row r="48" spans="1:8" ht="15" customHeight="1" x14ac:dyDescent="0.25">
      <c r="A48" s="56" t="s">
        <v>258</v>
      </c>
      <c r="B48" s="59">
        <f>'A White'!H34</f>
        <v>615</v>
      </c>
      <c r="C48" s="64" t="s">
        <v>281</v>
      </c>
      <c r="D48" s="59" t="s">
        <v>77</v>
      </c>
      <c r="E48" s="57"/>
      <c r="F48" s="57" t="s">
        <v>116</v>
      </c>
      <c r="G48" s="71"/>
      <c r="H48" s="71"/>
    </row>
    <row r="49" spans="1:8" ht="15" customHeight="1" x14ac:dyDescent="0.25">
      <c r="A49" s="56"/>
      <c r="B49" s="59"/>
      <c r="C49" s="64"/>
      <c r="D49" s="59"/>
      <c r="E49" s="57"/>
      <c r="F49" s="57"/>
      <c r="G49" s="71"/>
      <c r="H49" s="71"/>
    </row>
    <row r="50" spans="1:8" ht="15" customHeight="1" x14ac:dyDescent="0.25">
      <c r="A50" s="56" t="s">
        <v>259</v>
      </c>
      <c r="B50" s="59">
        <f>'A White'!H35</f>
        <v>565</v>
      </c>
      <c r="C50" s="64" t="s">
        <v>281</v>
      </c>
      <c r="D50" s="59" t="s">
        <v>77</v>
      </c>
      <c r="E50" s="57"/>
      <c r="F50" s="57" t="s">
        <v>116</v>
      </c>
      <c r="G50" s="71"/>
      <c r="H50" s="71"/>
    </row>
    <row r="51" spans="1:8" ht="15" customHeight="1" x14ac:dyDescent="0.25">
      <c r="A51" s="56"/>
      <c r="B51" s="59"/>
      <c r="C51" s="64"/>
      <c r="D51" s="59"/>
      <c r="E51" s="57"/>
      <c r="F51" s="57"/>
      <c r="G51" s="71"/>
      <c r="H51" s="71"/>
    </row>
    <row r="52" spans="1:8" ht="15" customHeight="1" x14ac:dyDescent="0.25">
      <c r="A52" s="56" t="s">
        <v>260</v>
      </c>
      <c r="B52" s="59">
        <f>'A White'!H36</f>
        <v>550</v>
      </c>
      <c r="C52" s="64" t="s">
        <v>281</v>
      </c>
      <c r="D52" s="59" t="s">
        <v>77</v>
      </c>
      <c r="E52" s="57"/>
      <c r="F52" s="57" t="s">
        <v>116</v>
      </c>
      <c r="G52" s="71"/>
      <c r="H52" s="71"/>
    </row>
    <row r="53" spans="1:8" ht="15" customHeight="1" x14ac:dyDescent="0.25">
      <c r="A53" s="56"/>
      <c r="B53" s="59"/>
      <c r="C53" s="64"/>
      <c r="D53" s="59"/>
      <c r="E53" s="57"/>
      <c r="F53" s="57"/>
      <c r="G53" s="71"/>
      <c r="H53" s="71"/>
    </row>
    <row r="54" spans="1:8" ht="15" customHeight="1" x14ac:dyDescent="0.25">
      <c r="A54" s="56" t="s">
        <v>261</v>
      </c>
      <c r="B54" s="59">
        <f>'A White'!H37</f>
        <v>475</v>
      </c>
      <c r="C54" s="64" t="s">
        <v>281</v>
      </c>
      <c r="D54" s="59" t="s">
        <v>77</v>
      </c>
      <c r="E54" s="57"/>
      <c r="F54" s="57" t="s">
        <v>116</v>
      </c>
      <c r="G54" s="53"/>
      <c r="H54" s="53"/>
    </row>
    <row r="55" spans="1:8" ht="15" customHeight="1" x14ac:dyDescent="0.25">
      <c r="A55" s="56"/>
      <c r="B55" s="59"/>
      <c r="C55" s="64"/>
      <c r="D55" s="59"/>
      <c r="E55" s="57"/>
      <c r="F55" s="57"/>
      <c r="G55" s="53"/>
      <c r="H55" s="53"/>
    </row>
    <row r="56" spans="1:8" ht="15" customHeight="1" x14ac:dyDescent="0.25">
      <c r="A56" s="56" t="s">
        <v>275</v>
      </c>
      <c r="B56" s="59">
        <f>'A White'!$G$38</f>
        <v>1160</v>
      </c>
      <c r="C56" s="64" t="s">
        <v>86</v>
      </c>
      <c r="D56" s="59" t="s">
        <v>77</v>
      </c>
      <c r="E56" s="57"/>
      <c r="F56" s="57" t="s">
        <v>73</v>
      </c>
      <c r="G56" s="53"/>
      <c r="H56" s="53"/>
    </row>
    <row r="57" spans="1:8" ht="15" customHeight="1" x14ac:dyDescent="0.25">
      <c r="A57" s="56"/>
      <c r="B57" s="59"/>
      <c r="C57" s="64"/>
      <c r="D57" s="59"/>
      <c r="E57" s="57"/>
      <c r="F57" s="59"/>
      <c r="G57" s="53"/>
      <c r="H57" s="53"/>
    </row>
    <row r="58" spans="1:8" ht="15" customHeight="1" x14ac:dyDescent="0.25">
      <c r="A58" s="58" t="s">
        <v>262</v>
      </c>
      <c r="B58" s="59">
        <f>'A White'!H39</f>
        <v>635</v>
      </c>
      <c r="C58" s="59" t="s">
        <v>281</v>
      </c>
      <c r="D58" s="59" t="s">
        <v>77</v>
      </c>
      <c r="E58" s="57"/>
      <c r="F58" s="57" t="s">
        <v>116</v>
      </c>
      <c r="G58" s="71"/>
      <c r="H58" s="71"/>
    </row>
    <row r="59" spans="1:8" ht="15" customHeight="1" x14ac:dyDescent="0.25">
      <c r="A59" s="58"/>
      <c r="B59" s="59"/>
      <c r="C59" s="59"/>
      <c r="D59" s="59"/>
      <c r="E59" s="57"/>
      <c r="F59" s="57"/>
      <c r="G59" s="71"/>
      <c r="H59" s="71"/>
    </row>
    <row r="60" spans="1:8" ht="15" customHeight="1" x14ac:dyDescent="0.25">
      <c r="A60" s="58" t="s">
        <v>249</v>
      </c>
      <c r="B60" s="59">
        <f>'A White'!H40</f>
        <v>1340</v>
      </c>
      <c r="C60" s="59" t="s">
        <v>281</v>
      </c>
      <c r="D60" s="59" t="s">
        <v>77</v>
      </c>
      <c r="E60" s="57"/>
      <c r="F60" s="57" t="s">
        <v>116</v>
      </c>
      <c r="G60" s="71"/>
      <c r="H60" s="71"/>
    </row>
    <row r="61" spans="1:8" x14ac:dyDescent="0.25">
      <c r="A61" s="253" t="s">
        <v>0</v>
      </c>
      <c r="B61" s="253"/>
      <c r="C61" s="253"/>
      <c r="D61" s="253"/>
      <c r="E61" s="253"/>
      <c r="F61" s="253"/>
      <c r="G61" s="253"/>
      <c r="H61" s="253"/>
    </row>
    <row r="62" spans="1:8" x14ac:dyDescent="0.25">
      <c r="A62" s="253"/>
      <c r="B62" s="253"/>
      <c r="C62" s="253"/>
      <c r="D62" s="253"/>
      <c r="E62" s="253"/>
      <c r="F62" s="253"/>
      <c r="G62" s="253"/>
      <c r="H62" s="253"/>
    </row>
    <row r="63" spans="1:8" x14ac:dyDescent="0.25">
      <c r="A63" s="254" t="s">
        <v>21</v>
      </c>
      <c r="B63" s="254"/>
      <c r="C63" s="254"/>
      <c r="D63" s="254"/>
      <c r="E63" s="254"/>
      <c r="F63" s="254"/>
      <c r="G63" s="254"/>
      <c r="H63" s="254"/>
    </row>
    <row r="64" spans="1:8" x14ac:dyDescent="0.25">
      <c r="A64" s="254"/>
      <c r="B64" s="254"/>
      <c r="C64" s="254"/>
      <c r="D64" s="254"/>
      <c r="E64" s="254"/>
      <c r="F64" s="254"/>
      <c r="G64" s="254"/>
      <c r="H64" s="254"/>
    </row>
    <row r="65" spans="1:8" ht="17.399999999999999" x14ac:dyDescent="0.25">
      <c r="A65" s="380" t="s">
        <v>22</v>
      </c>
      <c r="B65" s="380"/>
      <c r="C65" s="380"/>
      <c r="D65" s="380"/>
      <c r="E65" s="380"/>
      <c r="F65" s="380"/>
      <c r="G65" s="380"/>
      <c r="H65" s="380"/>
    </row>
    <row r="66" spans="1:8" x14ac:dyDescent="0.25">
      <c r="A66" s="305" t="s">
        <v>142</v>
      </c>
      <c r="B66" s="306"/>
      <c r="C66" s="306"/>
      <c r="D66" s="306"/>
      <c r="E66" s="306"/>
      <c r="F66" s="306"/>
      <c r="G66" s="306"/>
      <c r="H66" s="306"/>
    </row>
    <row r="67" spans="1:8" x14ac:dyDescent="0.25">
      <c r="A67" s="307"/>
      <c r="B67" s="308"/>
      <c r="C67" s="308"/>
      <c r="D67" s="308"/>
      <c r="E67" s="308"/>
      <c r="F67" s="308"/>
      <c r="G67" s="308"/>
      <c r="H67" s="308"/>
    </row>
    <row r="68" spans="1:8" ht="22.8" x14ac:dyDescent="0.4">
      <c r="A68" s="26"/>
      <c r="B68" s="26"/>
      <c r="C68" s="26"/>
      <c r="D68" s="26"/>
      <c r="E68" s="26"/>
      <c r="F68" s="26"/>
      <c r="G68" s="309" t="s">
        <v>596</v>
      </c>
      <c r="H68" s="310"/>
    </row>
    <row r="69" spans="1:8" ht="13.8" x14ac:dyDescent="0.25">
      <c r="A69" s="273" t="s">
        <v>24</v>
      </c>
      <c r="B69" s="275" t="s">
        <v>25</v>
      </c>
      <c r="C69" s="275" t="s">
        <v>26</v>
      </c>
      <c r="D69" s="275" t="s">
        <v>27</v>
      </c>
      <c r="E69" s="123" t="s">
        <v>28</v>
      </c>
      <c r="F69" s="275" t="s">
        <v>29</v>
      </c>
      <c r="G69" s="123" t="s">
        <v>127</v>
      </c>
      <c r="H69" s="123" t="s">
        <v>129</v>
      </c>
    </row>
    <row r="70" spans="1:8" ht="13.8" x14ac:dyDescent="0.25">
      <c r="A70" s="274"/>
      <c r="B70" s="275"/>
      <c r="C70" s="275"/>
      <c r="D70" s="275"/>
      <c r="E70" s="124" t="s">
        <v>30</v>
      </c>
      <c r="F70" s="275"/>
      <c r="G70" s="124" t="s">
        <v>128</v>
      </c>
      <c r="H70" s="124" t="s">
        <v>128</v>
      </c>
    </row>
    <row r="71" spans="1:8" ht="15" customHeight="1" x14ac:dyDescent="0.25">
      <c r="A71" s="56" t="s">
        <v>265</v>
      </c>
      <c r="B71" s="59">
        <f>'A White'!H41</f>
        <v>1150</v>
      </c>
      <c r="C71" s="64" t="s">
        <v>281</v>
      </c>
      <c r="D71" s="59" t="s">
        <v>77</v>
      </c>
      <c r="E71" s="57"/>
      <c r="F71" s="57" t="s">
        <v>116</v>
      </c>
      <c r="G71" s="71"/>
      <c r="H71" s="71"/>
    </row>
    <row r="72" spans="1:8" ht="15" customHeight="1" x14ac:dyDescent="0.25">
      <c r="A72" s="56"/>
      <c r="B72" s="59"/>
      <c r="C72" s="64"/>
      <c r="D72" s="59"/>
      <c r="E72" s="57"/>
      <c r="F72" s="57"/>
      <c r="G72" s="71"/>
      <c r="H72" s="71"/>
    </row>
    <row r="73" spans="1:8" ht="15" customHeight="1" x14ac:dyDescent="0.25">
      <c r="A73" s="56" t="s">
        <v>266</v>
      </c>
      <c r="B73" s="59">
        <f>'A White'!H42</f>
        <v>430</v>
      </c>
      <c r="C73" s="64" t="s">
        <v>281</v>
      </c>
      <c r="D73" s="59" t="s">
        <v>77</v>
      </c>
      <c r="E73" s="57"/>
      <c r="F73" s="57" t="s">
        <v>73</v>
      </c>
      <c r="G73" s="71"/>
      <c r="H73" s="71"/>
    </row>
    <row r="74" spans="1:8" ht="15" customHeight="1" x14ac:dyDescent="0.25">
      <c r="A74" s="56"/>
      <c r="B74" s="59"/>
      <c r="C74" s="64"/>
      <c r="D74" s="59"/>
      <c r="E74" s="57"/>
      <c r="F74" s="59"/>
      <c r="G74" s="71"/>
      <c r="H74" s="71"/>
    </row>
    <row r="75" spans="1:8" ht="15" customHeight="1" x14ac:dyDescent="0.25">
      <c r="A75" s="56" t="s">
        <v>280</v>
      </c>
      <c r="B75" s="59">
        <f>'A White'!E43</f>
        <v>4340</v>
      </c>
      <c r="C75" s="64" t="s">
        <v>76</v>
      </c>
      <c r="D75" s="59" t="s">
        <v>72</v>
      </c>
      <c r="E75" s="57"/>
      <c r="F75" s="57" t="s">
        <v>73</v>
      </c>
      <c r="G75" s="67"/>
      <c r="H75" s="67"/>
    </row>
    <row r="76" spans="1:8" ht="15" customHeight="1" x14ac:dyDescent="0.25">
      <c r="A76" s="56"/>
      <c r="B76" s="59"/>
      <c r="C76" s="64"/>
      <c r="D76" s="59"/>
      <c r="E76" s="57"/>
      <c r="F76" s="59"/>
      <c r="G76" s="67"/>
      <c r="H76" s="67"/>
    </row>
    <row r="77" spans="1:8" ht="15" customHeight="1" x14ac:dyDescent="0.25">
      <c r="A77" s="56" t="s">
        <v>276</v>
      </c>
      <c r="B77" s="59">
        <f>'A White'!E44</f>
        <v>2440</v>
      </c>
      <c r="C77" s="64" t="s">
        <v>76</v>
      </c>
      <c r="D77" s="59" t="s">
        <v>77</v>
      </c>
      <c r="E77" s="57"/>
      <c r="F77" s="57" t="s">
        <v>73</v>
      </c>
      <c r="G77" s="67"/>
      <c r="H77" s="67"/>
    </row>
    <row r="78" spans="1:8" ht="15" customHeight="1" x14ac:dyDescent="0.25">
      <c r="A78" s="56"/>
      <c r="B78" s="59"/>
      <c r="C78" s="64"/>
      <c r="D78" s="59"/>
      <c r="E78" s="57"/>
      <c r="F78" s="59"/>
      <c r="G78" s="67"/>
      <c r="H78" s="67"/>
    </row>
    <row r="79" spans="1:8" ht="15" customHeight="1" x14ac:dyDescent="0.25">
      <c r="A79" s="56" t="s">
        <v>277</v>
      </c>
      <c r="B79" s="59">
        <f>'A White'!D45</f>
        <v>115</v>
      </c>
      <c r="C79" s="64" t="s">
        <v>8</v>
      </c>
      <c r="D79" s="59" t="s">
        <v>77</v>
      </c>
      <c r="E79" s="57"/>
      <c r="F79" s="57" t="s">
        <v>73</v>
      </c>
      <c r="G79" s="67"/>
      <c r="H79" s="67"/>
    </row>
    <row r="80" spans="1:8" ht="15" customHeight="1" x14ac:dyDescent="0.25">
      <c r="A80" s="56"/>
      <c r="B80" s="59"/>
      <c r="C80" s="64"/>
      <c r="D80" s="59"/>
      <c r="E80" s="57"/>
      <c r="F80" s="59"/>
      <c r="G80" s="67"/>
      <c r="H80" s="67"/>
    </row>
    <row r="81" spans="1:8" ht="15" customHeight="1" x14ac:dyDescent="0.25">
      <c r="A81" s="56" t="s">
        <v>46</v>
      </c>
      <c r="B81" s="59">
        <f>'A White'!H46</f>
        <v>1170</v>
      </c>
      <c r="C81" s="64" t="s">
        <v>281</v>
      </c>
      <c r="D81" s="59" t="s">
        <v>77</v>
      </c>
      <c r="E81" s="57"/>
      <c r="F81" s="57" t="s">
        <v>116</v>
      </c>
      <c r="G81" s="67"/>
      <c r="H81" s="67"/>
    </row>
    <row r="82" spans="1:8" ht="15" customHeight="1" x14ac:dyDescent="0.25">
      <c r="A82" s="56"/>
      <c r="B82" s="59"/>
      <c r="C82" s="64"/>
      <c r="D82" s="59"/>
      <c r="E82" s="57"/>
      <c r="F82" s="57"/>
      <c r="G82" s="67"/>
      <c r="H82" s="67"/>
    </row>
    <row r="83" spans="1:8" ht="15" customHeight="1" thickBot="1" x14ac:dyDescent="0.3">
      <c r="A83" s="56" t="s">
        <v>449</v>
      </c>
      <c r="B83" s="59">
        <f>'A White'!G47</f>
        <v>70</v>
      </c>
      <c r="C83" s="64" t="s">
        <v>86</v>
      </c>
      <c r="D83" s="59" t="s">
        <v>77</v>
      </c>
      <c r="E83" s="57"/>
      <c r="F83" s="57" t="s">
        <v>73</v>
      </c>
      <c r="G83" s="67"/>
      <c r="H83" s="67"/>
    </row>
    <row r="84" spans="1:8" ht="16.2" thickBot="1" x14ac:dyDescent="0.3">
      <c r="A84" s="301" t="s">
        <v>31</v>
      </c>
      <c r="B84" s="302"/>
      <c r="C84" s="302"/>
      <c r="D84" s="302"/>
      <c r="E84" s="302"/>
      <c r="F84" s="303"/>
      <c r="G84" s="61">
        <f>SUM(G11:G83)</f>
        <v>0</v>
      </c>
      <c r="H84" s="61">
        <f>SUM(H11:H83)</f>
        <v>0</v>
      </c>
    </row>
    <row r="85" spans="1:8" ht="15.6" x14ac:dyDescent="0.25">
      <c r="A85" s="300" t="s">
        <v>125</v>
      </c>
      <c r="B85" s="300"/>
      <c r="C85" s="300"/>
      <c r="D85" s="29"/>
      <c r="E85" s="29"/>
      <c r="F85" s="29"/>
      <c r="G85" s="29"/>
      <c r="H85" s="29"/>
    </row>
    <row r="86" spans="1:8" ht="15.6" x14ac:dyDescent="0.25">
      <c r="A86" s="80" t="s">
        <v>597</v>
      </c>
      <c r="B86" s="29"/>
      <c r="C86" s="29"/>
      <c r="D86" s="29"/>
      <c r="E86" s="29"/>
      <c r="F86" s="29"/>
      <c r="G86" s="29"/>
      <c r="H86" s="29"/>
    </row>
    <row r="87" spans="1:8" ht="15.6" x14ac:dyDescent="0.25">
      <c r="A87" s="29"/>
      <c r="B87" s="29"/>
      <c r="C87" s="29"/>
      <c r="D87" s="29"/>
      <c r="E87" s="29"/>
      <c r="F87" s="29"/>
      <c r="G87" s="31"/>
      <c r="H87" s="31"/>
    </row>
    <row r="88" spans="1:8" ht="15.6" x14ac:dyDescent="0.25">
      <c r="A88" s="29"/>
      <c r="B88" s="30"/>
      <c r="C88" s="29"/>
      <c r="D88" s="29"/>
      <c r="E88" s="29"/>
      <c r="F88" s="29"/>
      <c r="G88" s="29"/>
      <c r="H88" s="29"/>
    </row>
    <row r="89" spans="1:8" ht="15.6" x14ac:dyDescent="0.25">
      <c r="A89" s="29"/>
      <c r="B89" s="29"/>
      <c r="C89" s="29"/>
      <c r="D89" s="29"/>
      <c r="E89" s="29"/>
      <c r="F89" s="29"/>
      <c r="G89" s="29"/>
      <c r="H89" s="29"/>
    </row>
    <row r="90" spans="1:8" ht="15.6" x14ac:dyDescent="0.25">
      <c r="A90" s="29"/>
      <c r="B90" s="29"/>
      <c r="C90" s="29"/>
      <c r="D90" s="29"/>
      <c r="E90" s="29"/>
      <c r="F90" s="29"/>
      <c r="G90" s="29"/>
      <c r="H90" s="29"/>
    </row>
    <row r="91" spans="1:8" ht="15.6" x14ac:dyDescent="0.25">
      <c r="A91" s="29"/>
      <c r="B91" s="29"/>
      <c r="C91" s="29"/>
      <c r="D91" s="30"/>
      <c r="E91" s="29"/>
      <c r="F91" s="29"/>
      <c r="G91" s="29"/>
      <c r="H91" s="29"/>
    </row>
    <row r="92" spans="1:8" ht="15.6" x14ac:dyDescent="0.25">
      <c r="A92" s="29"/>
      <c r="B92" s="29"/>
      <c r="C92" s="29"/>
      <c r="D92" s="29"/>
      <c r="E92" s="29"/>
      <c r="F92" s="29"/>
      <c r="G92" s="29"/>
      <c r="H92" s="29"/>
    </row>
    <row r="93" spans="1:8" ht="15.6" x14ac:dyDescent="0.25">
      <c r="A93" s="29"/>
      <c r="B93" s="29"/>
      <c r="C93" s="29"/>
      <c r="D93" s="29"/>
      <c r="E93" s="29"/>
      <c r="F93" s="29"/>
      <c r="G93" s="29"/>
      <c r="H93" s="29"/>
    </row>
    <row r="94" spans="1:8" ht="15.6" x14ac:dyDescent="0.25">
      <c r="A94" s="29"/>
      <c r="B94" s="29"/>
      <c r="C94" s="29"/>
      <c r="D94" s="29"/>
      <c r="E94" s="29"/>
      <c r="F94" s="29"/>
      <c r="G94" s="29"/>
      <c r="H94" s="29"/>
    </row>
    <row r="95" spans="1:8" ht="15.6" x14ac:dyDescent="0.25">
      <c r="A95" s="29"/>
      <c r="B95" s="29"/>
      <c r="C95" s="29"/>
      <c r="D95" s="29"/>
      <c r="E95" s="29"/>
      <c r="F95" s="29"/>
      <c r="G95" s="29"/>
      <c r="H95" s="29"/>
    </row>
    <row r="96" spans="1:8" ht="15.6" x14ac:dyDescent="0.25">
      <c r="A96" s="29"/>
      <c r="B96" s="29"/>
      <c r="C96" s="29"/>
      <c r="D96" s="29"/>
      <c r="E96" s="29"/>
      <c r="F96" s="29"/>
      <c r="G96" s="29"/>
      <c r="H96" s="29"/>
    </row>
    <row r="97" spans="1:8" ht="15.6" x14ac:dyDescent="0.25">
      <c r="A97" s="29"/>
      <c r="B97" s="29"/>
      <c r="C97" s="29"/>
      <c r="D97" s="29"/>
      <c r="E97" s="29"/>
      <c r="F97" s="29"/>
      <c r="G97" s="29"/>
      <c r="H97" s="29"/>
    </row>
    <row r="98" spans="1:8" ht="15.6" x14ac:dyDescent="0.25">
      <c r="A98" s="29"/>
      <c r="B98" s="29"/>
      <c r="C98" s="29"/>
      <c r="D98" s="29"/>
      <c r="E98" s="29"/>
      <c r="F98" s="29"/>
      <c r="G98" s="29"/>
      <c r="H98" s="29"/>
    </row>
    <row r="99" spans="1:8" ht="15.6" x14ac:dyDescent="0.25">
      <c r="A99" s="29"/>
      <c r="B99" s="29"/>
      <c r="C99" s="29"/>
      <c r="D99" s="29"/>
      <c r="E99" s="29"/>
      <c r="F99" s="29"/>
      <c r="G99" s="29"/>
      <c r="H99" s="29"/>
    </row>
    <row r="100" spans="1:8" ht="15.6" x14ac:dyDescent="0.25">
      <c r="A100" s="29"/>
      <c r="B100" s="29"/>
      <c r="C100" s="29"/>
      <c r="D100" s="29"/>
      <c r="E100" s="29"/>
      <c r="F100" s="29"/>
      <c r="G100" s="29"/>
      <c r="H100" s="29"/>
    </row>
    <row r="101" spans="1:8" ht="15.6" x14ac:dyDescent="0.25">
      <c r="A101" s="29"/>
      <c r="B101" s="29"/>
      <c r="C101" s="29"/>
      <c r="D101" s="29"/>
      <c r="E101" s="29"/>
      <c r="F101" s="29"/>
      <c r="G101" s="29"/>
      <c r="H101" s="29"/>
    </row>
    <row r="102" spans="1:8" ht="15.6" x14ac:dyDescent="0.25">
      <c r="A102" s="29"/>
      <c r="B102" s="29"/>
      <c r="C102" s="29"/>
      <c r="D102" s="29"/>
      <c r="E102" s="29"/>
      <c r="F102" s="29"/>
      <c r="G102" s="29"/>
      <c r="H102" s="29"/>
    </row>
    <row r="103" spans="1:8" ht="15.6" x14ac:dyDescent="0.25">
      <c r="A103" s="29"/>
      <c r="B103" s="29"/>
      <c r="C103" s="29"/>
      <c r="D103" s="29"/>
      <c r="E103" s="29"/>
      <c r="F103" s="29"/>
      <c r="G103" s="29"/>
      <c r="H103" s="29"/>
    </row>
    <row r="104" spans="1:8" ht="15.6" x14ac:dyDescent="0.25">
      <c r="A104" s="29"/>
      <c r="B104" s="29"/>
      <c r="C104" s="29"/>
      <c r="D104" s="29"/>
      <c r="E104" s="29"/>
      <c r="F104" s="29"/>
      <c r="G104" s="29"/>
      <c r="H104" s="29"/>
    </row>
    <row r="105" spans="1:8" ht="15.6" x14ac:dyDescent="0.25">
      <c r="A105" s="29"/>
      <c r="B105" s="29"/>
      <c r="C105" s="29"/>
      <c r="D105" s="29"/>
      <c r="E105" s="29"/>
      <c r="F105" s="29"/>
      <c r="G105" s="29"/>
      <c r="H105" s="29"/>
    </row>
    <row r="106" spans="1:8" ht="15.6" x14ac:dyDescent="0.25">
      <c r="A106" s="29"/>
      <c r="B106" s="29"/>
      <c r="C106" s="29"/>
      <c r="D106" s="29"/>
      <c r="E106" s="29"/>
      <c r="F106" s="29"/>
      <c r="G106" s="29"/>
      <c r="H106" s="29"/>
    </row>
    <row r="107" spans="1:8" ht="15.6" x14ac:dyDescent="0.25">
      <c r="A107" s="29"/>
      <c r="B107" s="29"/>
      <c r="C107" s="29"/>
      <c r="D107" s="29"/>
      <c r="E107" s="29"/>
      <c r="F107" s="29"/>
      <c r="G107" s="29"/>
      <c r="H107" s="29"/>
    </row>
    <row r="108" spans="1:8" ht="15.6" x14ac:dyDescent="0.25">
      <c r="A108" s="29"/>
      <c r="B108" s="29"/>
      <c r="C108" s="29"/>
      <c r="D108" s="29"/>
      <c r="E108" s="29"/>
      <c r="F108" s="29"/>
      <c r="G108" s="29"/>
      <c r="H108" s="29"/>
    </row>
    <row r="109" spans="1:8" ht="15.6" x14ac:dyDescent="0.25">
      <c r="A109" s="29"/>
      <c r="B109" s="29"/>
      <c r="C109" s="29"/>
      <c r="D109" s="29"/>
      <c r="E109" s="29"/>
      <c r="F109" s="29"/>
      <c r="G109" s="29"/>
      <c r="H109" s="29"/>
    </row>
    <row r="110" spans="1:8" ht="15.6" x14ac:dyDescent="0.25">
      <c r="A110" s="29"/>
      <c r="B110" s="29"/>
      <c r="C110" s="29"/>
      <c r="D110" s="29"/>
      <c r="E110" s="29"/>
      <c r="F110" s="29"/>
      <c r="G110" s="29"/>
      <c r="H110" s="29"/>
    </row>
    <row r="111" spans="1:8" ht="15.6" x14ac:dyDescent="0.25">
      <c r="A111" s="29"/>
      <c r="B111" s="29"/>
      <c r="C111" s="29"/>
      <c r="D111" s="29"/>
      <c r="E111" s="29"/>
      <c r="F111" s="29"/>
      <c r="G111" s="29"/>
      <c r="H111" s="29"/>
    </row>
    <row r="112" spans="1:8" ht="15.6" x14ac:dyDescent="0.25">
      <c r="A112" s="29"/>
      <c r="B112" s="29"/>
      <c r="C112" s="29"/>
      <c r="D112" s="29"/>
      <c r="E112" s="29"/>
      <c r="F112" s="29"/>
      <c r="G112" s="29"/>
      <c r="H112" s="29"/>
    </row>
    <row r="113" spans="1:8" ht="15.6" x14ac:dyDescent="0.25">
      <c r="A113" s="29"/>
      <c r="B113" s="29"/>
      <c r="C113" s="29"/>
      <c r="D113" s="29"/>
      <c r="E113" s="29"/>
      <c r="F113" s="29"/>
      <c r="G113" s="29"/>
      <c r="H113" s="29"/>
    </row>
    <row r="114" spans="1:8" ht="15.6" x14ac:dyDescent="0.25">
      <c r="A114" s="29"/>
      <c r="B114" s="29"/>
      <c r="C114" s="29"/>
      <c r="D114" s="29"/>
      <c r="E114" s="29"/>
      <c r="F114" s="29"/>
      <c r="G114" s="29"/>
      <c r="H114" s="29"/>
    </row>
    <row r="115" spans="1:8" ht="15.6" x14ac:dyDescent="0.25">
      <c r="A115" s="29"/>
      <c r="B115" s="29"/>
      <c r="C115" s="29"/>
      <c r="D115" s="29"/>
      <c r="E115" s="29"/>
      <c r="F115" s="29"/>
      <c r="G115" s="29"/>
      <c r="H115" s="29"/>
    </row>
    <row r="116" spans="1:8" ht="15.6" x14ac:dyDescent="0.25">
      <c r="A116" s="29"/>
      <c r="B116" s="29"/>
      <c r="C116" s="29"/>
      <c r="D116" s="29"/>
      <c r="E116" s="29"/>
      <c r="F116" s="29"/>
      <c r="G116" s="29"/>
      <c r="H116" s="29"/>
    </row>
    <row r="117" spans="1:8" ht="15.6" x14ac:dyDescent="0.25">
      <c r="A117" s="29"/>
      <c r="B117" s="29"/>
      <c r="C117" s="29"/>
      <c r="D117" s="29"/>
      <c r="E117" s="29"/>
      <c r="F117" s="29"/>
      <c r="G117" s="29"/>
      <c r="H117" s="29"/>
    </row>
    <row r="118" spans="1:8" ht="15.6" x14ac:dyDescent="0.25">
      <c r="A118" s="29"/>
      <c r="B118" s="29"/>
      <c r="C118" s="29"/>
      <c r="D118" s="29"/>
      <c r="E118" s="29"/>
      <c r="F118" s="29"/>
      <c r="G118" s="29"/>
      <c r="H118" s="29"/>
    </row>
    <row r="119" spans="1:8" ht="15.6" x14ac:dyDescent="0.25">
      <c r="A119" s="29"/>
      <c r="B119" s="29"/>
      <c r="C119" s="29"/>
      <c r="D119" s="29"/>
      <c r="E119" s="29"/>
      <c r="F119" s="29"/>
      <c r="G119" s="29"/>
      <c r="H119" s="29"/>
    </row>
    <row r="120" spans="1:8" ht="15.6" x14ac:dyDescent="0.25">
      <c r="A120" s="29"/>
      <c r="B120" s="29"/>
      <c r="C120" s="29"/>
      <c r="D120" s="29"/>
      <c r="E120" s="29"/>
      <c r="F120" s="29"/>
      <c r="G120" s="29"/>
      <c r="H120" s="29"/>
    </row>
  </sheetData>
  <mergeCells count="22">
    <mergeCell ref="A65:H65"/>
    <mergeCell ref="A66:H67"/>
    <mergeCell ref="G68:H68"/>
    <mergeCell ref="A69:A70"/>
    <mergeCell ref="B69:B70"/>
    <mergeCell ref="C69:C70"/>
    <mergeCell ref="A85:C85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  <mergeCell ref="D69:D70"/>
    <mergeCell ref="F69:F70"/>
    <mergeCell ref="A84:F84"/>
    <mergeCell ref="A61:H62"/>
    <mergeCell ref="A63:H6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rowBreaks count="1" manualBreakCount="1">
    <brk id="60" max="7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002060"/>
  </sheetPr>
  <dimension ref="A1:S49"/>
  <sheetViews>
    <sheetView topLeftCell="A22" zoomScaleNormal="100" workbookViewId="0">
      <selection activeCell="C51" sqref="C51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252</v>
      </c>
      <c r="B6" s="312"/>
      <c r="C6" s="312"/>
      <c r="D6" s="313"/>
      <c r="E6" s="261" t="s">
        <v>3</v>
      </c>
      <c r="F6" s="262"/>
      <c r="G6" s="262"/>
      <c r="H6" s="265">
        <f>J41</f>
        <v>48955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275" t="s">
        <v>279</v>
      </c>
      <c r="G10" s="275" t="s">
        <v>86</v>
      </c>
      <c r="H10" s="275" t="s">
        <v>281</v>
      </c>
      <c r="I10" s="273" t="s">
        <v>49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275" t="s">
        <v>14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v>2</v>
      </c>
      <c r="C12" s="57"/>
      <c r="D12" s="11"/>
      <c r="E12" s="57"/>
      <c r="F12" s="57">
        <v>740</v>
      </c>
      <c r="G12" s="57"/>
      <c r="H12" s="57"/>
      <c r="I12" s="57"/>
      <c r="J12" s="57">
        <f>SUM(D12:I12)</f>
        <v>740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12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5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2</v>
      </c>
      <c r="C16" s="57"/>
      <c r="D16" s="16"/>
      <c r="E16" s="17"/>
      <c r="F16" s="17">
        <v>460</v>
      </c>
      <c r="G16" s="17"/>
      <c r="H16" s="17"/>
      <c r="I16" s="57"/>
      <c r="J16" s="57">
        <f t="shared" ref="J16:J27" si="0">SUM(D16:I16)</f>
        <v>460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7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2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64</v>
      </c>
      <c r="B19" s="57"/>
      <c r="C19" s="57"/>
      <c r="D19" s="57">
        <v>2860</v>
      </c>
      <c r="E19" s="57"/>
      <c r="F19" s="18"/>
      <c r="G19" s="57">
        <v>585</v>
      </c>
      <c r="H19" s="57"/>
      <c r="I19" s="13"/>
      <c r="J19" s="57">
        <f t="shared" si="0"/>
        <v>3445</v>
      </c>
      <c r="P19" s="14"/>
      <c r="S19" s="14"/>
    </row>
    <row r="20" spans="1:19" ht="13.05" customHeight="1" x14ac:dyDescent="0.25">
      <c r="A20" s="56" t="s">
        <v>264</v>
      </c>
      <c r="B20" s="57"/>
      <c r="C20" s="57"/>
      <c r="E20" s="57"/>
      <c r="F20" s="57"/>
      <c r="G20" s="57"/>
      <c r="H20" s="16">
        <v>375</v>
      </c>
      <c r="I20" s="13"/>
      <c r="J20" s="57">
        <f>SUM(E20:I20)</f>
        <v>375</v>
      </c>
      <c r="P20" s="14"/>
      <c r="S20" s="14"/>
    </row>
    <row r="21" spans="1:19" ht="13.05" customHeight="1" x14ac:dyDescent="0.25">
      <c r="A21" s="56" t="s">
        <v>89</v>
      </c>
      <c r="B21" s="57"/>
      <c r="C21" s="57"/>
      <c r="D21" s="57">
        <v>4280</v>
      </c>
      <c r="E21" s="57"/>
      <c r="F21" s="18"/>
      <c r="G21" s="57"/>
      <c r="H21" s="57"/>
      <c r="I21" s="13"/>
      <c r="J21" s="57">
        <f t="shared" si="0"/>
        <v>4280</v>
      </c>
      <c r="P21" s="14"/>
      <c r="S21" s="14"/>
    </row>
    <row r="22" spans="1:19" ht="13.05" customHeight="1" x14ac:dyDescent="0.25">
      <c r="A22" s="56" t="s">
        <v>253</v>
      </c>
      <c r="B22" s="57"/>
      <c r="C22" s="57"/>
      <c r="E22" s="57"/>
      <c r="F22" s="57"/>
      <c r="G22" s="57"/>
      <c r="H22" s="11">
        <v>9025</v>
      </c>
      <c r="I22" s="13"/>
      <c r="J22" s="57">
        <f>SUM(E22:I22)</f>
        <v>9025</v>
      </c>
      <c r="P22" s="14"/>
      <c r="S22" s="14"/>
    </row>
    <row r="23" spans="1:19" ht="13.05" customHeight="1" x14ac:dyDescent="0.25">
      <c r="A23" s="56" t="s">
        <v>263</v>
      </c>
      <c r="B23" s="57"/>
      <c r="C23" s="57"/>
      <c r="D23" s="11"/>
      <c r="E23" s="57"/>
      <c r="F23" s="57"/>
      <c r="G23" s="57">
        <v>12475</v>
      </c>
      <c r="H23" s="57"/>
      <c r="I23" s="57"/>
      <c r="J23" s="57">
        <f t="shared" si="0"/>
        <v>12475</v>
      </c>
      <c r="P23" s="14"/>
      <c r="S23" s="14"/>
    </row>
    <row r="24" spans="1:19" ht="13.05" customHeight="1" x14ac:dyDescent="0.25">
      <c r="A24" s="56" t="s">
        <v>254</v>
      </c>
      <c r="B24" s="57"/>
      <c r="C24" s="57"/>
      <c r="E24" s="57"/>
      <c r="F24" s="65"/>
      <c r="G24" s="57"/>
      <c r="H24" s="11">
        <v>1810</v>
      </c>
      <c r="I24" s="57"/>
      <c r="J24" s="57">
        <f>SUM(E24:I24)</f>
        <v>1810</v>
      </c>
      <c r="P24" s="14"/>
      <c r="S24" s="14"/>
    </row>
    <row r="25" spans="1:19" ht="13.05" customHeight="1" x14ac:dyDescent="0.25">
      <c r="A25" s="56" t="s">
        <v>153</v>
      </c>
      <c r="B25" s="57"/>
      <c r="C25" s="57"/>
      <c r="D25" s="11">
        <v>700</v>
      </c>
      <c r="E25" s="57"/>
      <c r="F25" s="57"/>
      <c r="G25" s="57"/>
      <c r="H25" s="57"/>
      <c r="I25" s="57"/>
      <c r="J25" s="57">
        <f t="shared" si="0"/>
        <v>700</v>
      </c>
      <c r="P25" s="14"/>
      <c r="S25" s="14"/>
    </row>
    <row r="26" spans="1:19" ht="13.05" customHeight="1" x14ac:dyDescent="0.25">
      <c r="A26" s="56" t="s">
        <v>255</v>
      </c>
      <c r="B26" s="57"/>
      <c r="C26" s="57"/>
      <c r="D26" s="11"/>
      <c r="E26" s="57"/>
      <c r="F26" s="57"/>
      <c r="G26" s="57">
        <v>5020</v>
      </c>
      <c r="H26" s="57"/>
      <c r="I26" s="57"/>
      <c r="J26" s="57">
        <f t="shared" si="0"/>
        <v>5020</v>
      </c>
      <c r="P26" s="14"/>
      <c r="S26" s="14"/>
    </row>
    <row r="27" spans="1:19" ht="13.05" customHeight="1" x14ac:dyDescent="0.25">
      <c r="A27" s="56" t="s">
        <v>256</v>
      </c>
      <c r="B27" s="57"/>
      <c r="C27" s="57"/>
      <c r="D27" s="11"/>
      <c r="E27" s="65"/>
      <c r="F27" s="57"/>
      <c r="G27" s="17">
        <v>2635</v>
      </c>
      <c r="H27" s="17"/>
      <c r="I27" s="57"/>
      <c r="J27" s="57">
        <f t="shared" si="0"/>
        <v>2635</v>
      </c>
      <c r="P27" s="14"/>
      <c r="S27" s="14"/>
    </row>
    <row r="28" spans="1:19" ht="13.05" customHeight="1" x14ac:dyDescent="0.25">
      <c r="A28" s="56" t="s">
        <v>257</v>
      </c>
      <c r="B28" s="57">
        <v>4</v>
      </c>
      <c r="C28" s="57"/>
      <c r="D28" s="65"/>
      <c r="E28" s="57"/>
      <c r="F28" s="57"/>
      <c r="G28" s="17"/>
      <c r="H28" s="17"/>
      <c r="I28" s="11">
        <v>1575</v>
      </c>
      <c r="J28" s="57">
        <f t="shared" ref="J28:J38" si="1">SUM(E28:I28)</f>
        <v>1575</v>
      </c>
      <c r="P28" s="14"/>
      <c r="S28" s="14"/>
    </row>
    <row r="29" spans="1:19" ht="13.05" customHeight="1" x14ac:dyDescent="0.25">
      <c r="A29" s="56" t="s">
        <v>258</v>
      </c>
      <c r="B29" s="57"/>
      <c r="C29" s="57"/>
      <c r="D29" s="65"/>
      <c r="E29" s="57"/>
      <c r="F29" s="57"/>
      <c r="G29" s="17"/>
      <c r="H29" s="11">
        <v>615</v>
      </c>
      <c r="I29" s="57"/>
      <c r="J29" s="57">
        <f t="shared" si="1"/>
        <v>615</v>
      </c>
      <c r="P29" s="14"/>
      <c r="S29" s="14"/>
    </row>
    <row r="30" spans="1:19" ht="13.05" customHeight="1" x14ac:dyDescent="0.25">
      <c r="A30" s="56" t="s">
        <v>259</v>
      </c>
      <c r="B30" s="57"/>
      <c r="C30" s="57"/>
      <c r="D30" s="65"/>
      <c r="E30" s="57"/>
      <c r="F30" s="57"/>
      <c r="G30" s="57"/>
      <c r="H30" s="57">
        <v>565</v>
      </c>
      <c r="I30" s="13"/>
      <c r="J30" s="57">
        <f t="shared" si="1"/>
        <v>565</v>
      </c>
      <c r="P30" s="14"/>
      <c r="S30" s="14"/>
    </row>
    <row r="31" spans="1:19" ht="13.05" customHeight="1" x14ac:dyDescent="0.25">
      <c r="A31" s="56" t="s">
        <v>260</v>
      </c>
      <c r="B31" s="57"/>
      <c r="C31" s="57"/>
      <c r="D31" s="65"/>
      <c r="E31" s="57"/>
      <c r="F31" s="57"/>
      <c r="G31" s="57"/>
      <c r="H31" s="57">
        <v>550</v>
      </c>
      <c r="I31" s="13"/>
      <c r="J31" s="57">
        <f t="shared" si="1"/>
        <v>550</v>
      </c>
      <c r="P31" s="14"/>
      <c r="S31" s="14"/>
    </row>
    <row r="32" spans="1:19" ht="13.05" customHeight="1" x14ac:dyDescent="0.25">
      <c r="A32" s="56" t="s">
        <v>261</v>
      </c>
      <c r="B32" s="57"/>
      <c r="C32" s="57"/>
      <c r="D32" s="65"/>
      <c r="E32" s="57"/>
      <c r="F32" s="57"/>
      <c r="G32" s="57"/>
      <c r="H32" s="11">
        <v>475</v>
      </c>
      <c r="I32" s="13"/>
      <c r="J32" s="57">
        <f t="shared" si="1"/>
        <v>475</v>
      </c>
      <c r="P32" s="14"/>
      <c r="S32" s="14"/>
    </row>
    <row r="33" spans="1:19" ht="13.05" customHeight="1" x14ac:dyDescent="0.25">
      <c r="A33" s="56" t="s">
        <v>262</v>
      </c>
      <c r="B33" s="57"/>
      <c r="C33" s="57"/>
      <c r="D33" s="65"/>
      <c r="E33" s="57"/>
      <c r="F33" s="57"/>
      <c r="G33" s="57"/>
      <c r="H33" s="11">
        <v>635</v>
      </c>
      <c r="I33" s="13"/>
      <c r="J33" s="57">
        <f t="shared" si="1"/>
        <v>635</v>
      </c>
      <c r="P33" s="14"/>
      <c r="S33" s="14"/>
    </row>
    <row r="34" spans="1:19" ht="13.05" customHeight="1" x14ac:dyDescent="0.25">
      <c r="A34" s="56" t="s">
        <v>249</v>
      </c>
      <c r="B34" s="57"/>
      <c r="C34" s="57"/>
      <c r="D34" s="65"/>
      <c r="E34" s="57"/>
      <c r="F34" s="57"/>
      <c r="G34" s="57"/>
      <c r="H34" s="16">
        <v>1340</v>
      </c>
      <c r="I34" s="13"/>
      <c r="J34" s="57">
        <f t="shared" si="1"/>
        <v>1340</v>
      </c>
      <c r="P34" s="14"/>
      <c r="S34" s="14"/>
    </row>
    <row r="35" spans="1:19" ht="13.05" customHeight="1" x14ac:dyDescent="0.25">
      <c r="A35" s="56" t="s">
        <v>265</v>
      </c>
      <c r="B35" s="57"/>
      <c r="C35" s="57"/>
      <c r="D35" s="65"/>
      <c r="E35" s="57"/>
      <c r="F35" s="57"/>
      <c r="G35" s="57"/>
      <c r="H35" s="16">
        <v>1150</v>
      </c>
      <c r="I35" s="13"/>
      <c r="J35" s="57">
        <f t="shared" si="1"/>
        <v>1150</v>
      </c>
      <c r="P35" s="14"/>
      <c r="S35" s="14"/>
    </row>
    <row r="36" spans="1:19" ht="13.05" customHeight="1" x14ac:dyDescent="0.25">
      <c r="A36" s="56" t="s">
        <v>266</v>
      </c>
      <c r="B36" s="57"/>
      <c r="C36" s="57"/>
      <c r="D36" s="65"/>
      <c r="E36" s="57"/>
      <c r="F36" s="57"/>
      <c r="G36" s="57"/>
      <c r="H36" s="16">
        <v>430</v>
      </c>
      <c r="I36" s="13"/>
      <c r="J36" s="57">
        <f t="shared" si="1"/>
        <v>430</v>
      </c>
      <c r="P36" s="14"/>
      <c r="S36" s="14"/>
    </row>
    <row r="37" spans="1:19" ht="13.05" customHeight="1" x14ac:dyDescent="0.25">
      <c r="A37" s="56" t="s">
        <v>46</v>
      </c>
      <c r="B37" s="57"/>
      <c r="C37" s="57"/>
      <c r="D37" s="65"/>
      <c r="E37" s="57"/>
      <c r="F37" s="57"/>
      <c r="G37" s="57"/>
      <c r="H37" s="16">
        <v>585</v>
      </c>
      <c r="I37" s="108"/>
      <c r="J37" s="57">
        <f t="shared" si="1"/>
        <v>585</v>
      </c>
      <c r="P37" s="14"/>
      <c r="S37" s="14"/>
    </row>
    <row r="38" spans="1:19" ht="13.05" customHeight="1" thickBot="1" x14ac:dyDescent="0.3">
      <c r="A38" s="56" t="s">
        <v>269</v>
      </c>
      <c r="B38" s="57">
        <v>2</v>
      </c>
      <c r="C38" s="17"/>
      <c r="E38" s="17"/>
      <c r="F38" s="57"/>
      <c r="G38" s="16">
        <v>70</v>
      </c>
      <c r="H38" s="57"/>
      <c r="I38" s="13"/>
      <c r="J38" s="57">
        <f t="shared" si="1"/>
        <v>70</v>
      </c>
      <c r="P38" s="14"/>
      <c r="S38" s="14"/>
    </row>
    <row r="39" spans="1:19" ht="13.2" customHeight="1" x14ac:dyDescent="0.25">
      <c r="A39" s="288" t="s">
        <v>17</v>
      </c>
      <c r="B39" s="289"/>
      <c r="C39" s="290"/>
      <c r="D39" s="276">
        <f>SUM(D12:D38)</f>
        <v>7840</v>
      </c>
      <c r="E39" s="276"/>
      <c r="F39" s="276">
        <f>SUM(F12:F38)</f>
        <v>1200</v>
      </c>
      <c r="G39" s="276">
        <f>SUM(G12:G38)</f>
        <v>20785</v>
      </c>
      <c r="H39" s="276">
        <f>SUM(H12:H38)</f>
        <v>17555</v>
      </c>
      <c r="I39" s="276">
        <f>SUM(I12:I38)</f>
        <v>1575</v>
      </c>
      <c r="J39" s="278">
        <f>SUM(D39:I40)</f>
        <v>48955</v>
      </c>
      <c r="K39" s="19"/>
      <c r="L39" s="19"/>
    </row>
    <row r="40" spans="1:19" ht="13.8" customHeight="1" thickBot="1" x14ac:dyDescent="0.3">
      <c r="A40" s="291"/>
      <c r="B40" s="292"/>
      <c r="C40" s="293"/>
      <c r="D40" s="277"/>
      <c r="E40" s="277"/>
      <c r="F40" s="277"/>
      <c r="G40" s="277"/>
      <c r="H40" s="277"/>
      <c r="I40" s="277"/>
      <c r="J40" s="279"/>
      <c r="K40" s="19"/>
      <c r="L40" s="19"/>
      <c r="O40" s="19"/>
    </row>
    <row r="41" spans="1:19" x14ac:dyDescent="0.25">
      <c r="A41" s="280" t="s">
        <v>18</v>
      </c>
      <c r="B41" s="280"/>
      <c r="C41" s="280"/>
      <c r="D41" s="280"/>
      <c r="E41" s="280"/>
      <c r="F41" s="280"/>
      <c r="G41" s="280"/>
      <c r="H41" s="280"/>
      <c r="I41" s="281"/>
      <c r="J41" s="282">
        <f>SUM(J12:J38)</f>
        <v>48955</v>
      </c>
      <c r="K41" s="19"/>
      <c r="M41" s="19"/>
    </row>
    <row r="42" spans="1:19" ht="13.8" thickBot="1" x14ac:dyDescent="0.3">
      <c r="A42" s="280"/>
      <c r="B42" s="280"/>
      <c r="C42" s="280"/>
      <c r="D42" s="280"/>
      <c r="E42" s="280"/>
      <c r="F42" s="280"/>
      <c r="G42" s="280"/>
      <c r="H42" s="280"/>
      <c r="I42" s="281"/>
      <c r="J42" s="283"/>
    </row>
    <row r="43" spans="1:19" ht="13.8" thickTop="1" x14ac:dyDescent="0.25">
      <c r="A43" s="284" t="s">
        <v>157</v>
      </c>
      <c r="B43" s="284"/>
      <c r="C43" s="284"/>
      <c r="D43" s="284"/>
      <c r="E43" s="284"/>
      <c r="F43" s="284"/>
      <c r="G43" s="284"/>
      <c r="H43" s="284"/>
      <c r="I43" s="285"/>
      <c r="J43" s="286">
        <v>51000</v>
      </c>
      <c r="O43" s="55">
        <f>L43/2</f>
        <v>0</v>
      </c>
    </row>
    <row r="44" spans="1:19" ht="13.8" thickBot="1" x14ac:dyDescent="0.3">
      <c r="A44" s="284"/>
      <c r="B44" s="284"/>
      <c r="C44" s="284"/>
      <c r="D44" s="284"/>
      <c r="E44" s="284"/>
      <c r="F44" s="284"/>
      <c r="G44" s="284"/>
      <c r="H44" s="284"/>
      <c r="I44" s="285"/>
      <c r="J44" s="287"/>
      <c r="M44" s="19"/>
    </row>
    <row r="45" spans="1:19" ht="13.8" thickTop="1" x14ac:dyDescent="0.25">
      <c r="A45" s="269" t="s">
        <v>19</v>
      </c>
      <c r="B45" s="269"/>
      <c r="C45" s="269"/>
      <c r="D45" s="20"/>
      <c r="E45" s="21"/>
      <c r="F45" s="22"/>
      <c r="G45" s="22"/>
      <c r="H45" s="22"/>
    </row>
    <row r="46" spans="1:19" x14ac:dyDescent="0.25">
      <c r="A46" s="270" t="s">
        <v>66</v>
      </c>
      <c r="B46" s="270"/>
      <c r="C46" s="270"/>
      <c r="D46" s="23"/>
      <c r="E46" s="270" t="s">
        <v>124</v>
      </c>
      <c r="F46" s="270"/>
      <c r="G46" s="270"/>
      <c r="H46" s="23"/>
      <c r="L46" s="19">
        <f>J43-J41</f>
        <v>2045</v>
      </c>
      <c r="M46" s="19"/>
      <c r="N46" s="19"/>
    </row>
    <row r="47" spans="1:19" x14ac:dyDescent="0.25">
      <c r="A47" s="270" t="s">
        <v>267</v>
      </c>
      <c r="B47" s="270"/>
      <c r="C47" s="270"/>
      <c r="D47" s="23"/>
      <c r="E47" s="270" t="s">
        <v>46</v>
      </c>
      <c r="F47" s="270"/>
      <c r="G47" s="270"/>
      <c r="H47" s="23"/>
    </row>
    <row r="48" spans="1:19" x14ac:dyDescent="0.25">
      <c r="A48" s="270" t="s">
        <v>268</v>
      </c>
      <c r="B48" s="270"/>
      <c r="C48" s="270"/>
      <c r="D48" s="23"/>
      <c r="E48" s="270"/>
      <c r="F48" s="270"/>
      <c r="G48" s="270"/>
      <c r="H48" s="23"/>
    </row>
    <row r="49" spans="1:8" x14ac:dyDescent="0.25">
      <c r="A49" s="270"/>
      <c r="B49" s="270"/>
      <c r="C49" s="270"/>
      <c r="D49" s="23"/>
      <c r="E49" s="24"/>
      <c r="F49" s="24"/>
      <c r="G49" s="24"/>
      <c r="H49" s="25">
        <v>2045</v>
      </c>
    </row>
  </sheetData>
  <mergeCells count="36">
    <mergeCell ref="A49:C49"/>
    <mergeCell ref="F10:F11"/>
    <mergeCell ref="A45:C45"/>
    <mergeCell ref="A46:C46"/>
    <mergeCell ref="E46:G46"/>
    <mergeCell ref="A47:C47"/>
    <mergeCell ref="E47:G47"/>
    <mergeCell ref="A48:C48"/>
    <mergeCell ref="E48:G48"/>
    <mergeCell ref="I39:I40"/>
    <mergeCell ref="J39:J40"/>
    <mergeCell ref="A41:I42"/>
    <mergeCell ref="J41:J42"/>
    <mergeCell ref="A43:I44"/>
    <mergeCell ref="J43:J44"/>
    <mergeCell ref="A39:C40"/>
    <mergeCell ref="D39:D40"/>
    <mergeCell ref="E39:E40"/>
    <mergeCell ref="F39:F40"/>
    <mergeCell ref="G39:G40"/>
    <mergeCell ref="H39:H4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2060"/>
  </sheetPr>
  <dimension ref="A1:S43"/>
  <sheetViews>
    <sheetView topLeftCell="A13" zoomScaleNormal="100" workbookViewId="0">
      <selection activeCell="C51" sqref="C51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252</v>
      </c>
      <c r="B6" s="312"/>
      <c r="C6" s="312"/>
      <c r="D6" s="313"/>
      <c r="E6" s="261" t="s">
        <v>3</v>
      </c>
      <c r="F6" s="262"/>
      <c r="G6" s="262"/>
      <c r="H6" s="265">
        <f>J35</f>
        <v>44805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275" t="s">
        <v>279</v>
      </c>
      <c r="G10" s="275" t="s">
        <v>86</v>
      </c>
      <c r="H10" s="275" t="s">
        <v>281</v>
      </c>
      <c r="I10" s="273" t="s">
        <v>49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275" t="s">
        <v>14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v>2</v>
      </c>
      <c r="C12" s="57"/>
      <c r="D12" s="11"/>
      <c r="E12" s="57"/>
      <c r="F12" s="57">
        <v>740</v>
      </c>
      <c r="G12" s="57"/>
      <c r="H12" s="57"/>
      <c r="I12" s="57"/>
      <c r="J12" s="57">
        <f>SUM(D12:I12)</f>
        <v>740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12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5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2</v>
      </c>
      <c r="C16" s="57"/>
      <c r="D16" s="16"/>
      <c r="E16" s="17"/>
      <c r="F16" s="17">
        <v>460</v>
      </c>
      <c r="G16" s="17"/>
      <c r="H16" s="17"/>
      <c r="I16" s="57"/>
      <c r="J16" s="57">
        <f t="shared" ref="J16:J32" si="0">SUM(D16:I16)</f>
        <v>460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7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2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58</v>
      </c>
      <c r="B19" s="57"/>
      <c r="C19" s="57"/>
      <c r="D19" s="57"/>
      <c r="E19" s="57"/>
      <c r="F19" s="18"/>
      <c r="G19" s="57">
        <v>7500</v>
      </c>
      <c r="H19" s="57"/>
      <c r="I19" s="13"/>
      <c r="J19" s="57">
        <f t="shared" si="0"/>
        <v>7500</v>
      </c>
      <c r="P19" s="14"/>
      <c r="S19" s="14"/>
    </row>
    <row r="20" spans="1:19" ht="13.05" customHeight="1" x14ac:dyDescent="0.25">
      <c r="A20" s="56" t="s">
        <v>271</v>
      </c>
      <c r="B20" s="57"/>
      <c r="C20" s="57"/>
      <c r="D20" s="65"/>
      <c r="E20" s="57"/>
      <c r="F20" s="18"/>
      <c r="G20" s="57"/>
      <c r="H20" s="57">
        <v>2500</v>
      </c>
      <c r="I20" s="13"/>
      <c r="J20" s="57">
        <f>SUM(E20:I20)</f>
        <v>2500</v>
      </c>
      <c r="P20" s="14"/>
      <c r="S20" s="14"/>
    </row>
    <row r="21" spans="1:19" ht="13.05" customHeight="1" x14ac:dyDescent="0.25">
      <c r="A21" s="56" t="s">
        <v>278</v>
      </c>
      <c r="B21" s="57"/>
      <c r="C21" s="57"/>
      <c r="D21" s="65"/>
      <c r="E21" s="57"/>
      <c r="F21" s="57"/>
      <c r="G21" s="57"/>
      <c r="H21" s="11">
        <v>2915</v>
      </c>
      <c r="I21" s="13"/>
      <c r="J21" s="57">
        <f>SUM(E21:I21)</f>
        <v>2915</v>
      </c>
      <c r="P21" s="14"/>
      <c r="S21" s="14"/>
    </row>
    <row r="22" spans="1:19" ht="13.05" customHeight="1" x14ac:dyDescent="0.25">
      <c r="A22" s="56" t="s">
        <v>89</v>
      </c>
      <c r="B22" s="57"/>
      <c r="C22" s="57"/>
      <c r="D22" s="11">
        <v>500</v>
      </c>
      <c r="E22" s="57"/>
      <c r="F22" s="57"/>
      <c r="G22" s="57"/>
      <c r="H22" s="57"/>
      <c r="I22" s="57"/>
      <c r="J22" s="57">
        <f t="shared" si="0"/>
        <v>500</v>
      </c>
      <c r="P22" s="14"/>
      <c r="S22" s="14"/>
    </row>
    <row r="23" spans="1:19" ht="13.05" customHeight="1" x14ac:dyDescent="0.25">
      <c r="A23" s="56" t="s">
        <v>64</v>
      </c>
      <c r="B23" s="57"/>
      <c r="C23" s="57"/>
      <c r="D23" s="11">
        <v>300</v>
      </c>
      <c r="E23" s="57"/>
      <c r="G23" s="57">
        <v>11045</v>
      </c>
      <c r="H23" s="57"/>
      <c r="I23" s="57"/>
      <c r="J23" s="57">
        <f t="shared" si="0"/>
        <v>11345</v>
      </c>
      <c r="P23" s="14"/>
      <c r="S23" s="14"/>
    </row>
    <row r="24" spans="1:19" ht="13.05" customHeight="1" x14ac:dyDescent="0.25">
      <c r="A24" s="56" t="s">
        <v>272</v>
      </c>
      <c r="B24" s="57"/>
      <c r="C24" s="57"/>
      <c r="D24" s="65"/>
      <c r="E24" s="57"/>
      <c r="F24" s="57"/>
      <c r="G24" s="57"/>
      <c r="H24" s="11">
        <v>3020</v>
      </c>
      <c r="I24" s="57"/>
      <c r="J24" s="57">
        <f>SUM(E24:I24)</f>
        <v>3020</v>
      </c>
      <c r="P24" s="14"/>
      <c r="S24" s="14"/>
    </row>
    <row r="25" spans="1:19" ht="13.05" customHeight="1" x14ac:dyDescent="0.25">
      <c r="A25" s="56" t="s">
        <v>273</v>
      </c>
      <c r="B25" s="57"/>
      <c r="C25" s="57"/>
      <c r="D25" s="11"/>
      <c r="E25" s="57"/>
      <c r="F25" s="57"/>
      <c r="G25" s="57"/>
      <c r="H25" s="57">
        <v>2505</v>
      </c>
      <c r="I25" s="57"/>
      <c r="J25" s="57">
        <f t="shared" si="0"/>
        <v>2505</v>
      </c>
      <c r="P25" s="14"/>
      <c r="S25" s="14"/>
    </row>
    <row r="26" spans="1:19" ht="13.05" customHeight="1" x14ac:dyDescent="0.25">
      <c r="A26" s="56" t="s">
        <v>274</v>
      </c>
      <c r="B26" s="57"/>
      <c r="C26" s="57"/>
      <c r="D26" s="11">
        <v>3105</v>
      </c>
      <c r="E26" s="57"/>
      <c r="F26" s="17"/>
      <c r="G26" s="17"/>
      <c r="H26" s="17"/>
      <c r="I26" s="57"/>
      <c r="J26" s="57">
        <f t="shared" si="0"/>
        <v>3105</v>
      </c>
      <c r="P26" s="14"/>
      <c r="S26" s="14"/>
    </row>
    <row r="27" spans="1:19" ht="13.05" customHeight="1" x14ac:dyDescent="0.25">
      <c r="A27" s="56" t="s">
        <v>257</v>
      </c>
      <c r="B27" s="57">
        <v>4</v>
      </c>
      <c r="C27" s="57"/>
      <c r="D27" s="65"/>
      <c r="E27" s="57"/>
      <c r="F27" s="17"/>
      <c r="G27" s="17"/>
      <c r="H27" s="17"/>
      <c r="I27" s="16">
        <v>1575</v>
      </c>
      <c r="J27" s="57">
        <f>SUM(E27:I27)</f>
        <v>1575</v>
      </c>
      <c r="P27" s="14"/>
      <c r="S27" s="14"/>
    </row>
    <row r="28" spans="1:19" ht="13.05" customHeight="1" x14ac:dyDescent="0.25">
      <c r="A28" s="56" t="s">
        <v>275</v>
      </c>
      <c r="B28" s="57"/>
      <c r="C28" s="57"/>
      <c r="D28" s="11"/>
      <c r="E28" s="57"/>
      <c r="F28" s="17"/>
      <c r="G28" s="17">
        <v>1160</v>
      </c>
      <c r="H28" s="17"/>
      <c r="I28" s="57"/>
      <c r="J28" s="57">
        <f t="shared" si="0"/>
        <v>1160</v>
      </c>
      <c r="P28" s="14"/>
      <c r="S28" s="14"/>
    </row>
    <row r="29" spans="1:19" ht="13.05" customHeight="1" x14ac:dyDescent="0.25">
      <c r="A29" s="56" t="s">
        <v>46</v>
      </c>
      <c r="B29" s="57"/>
      <c r="C29" s="57"/>
      <c r="D29" s="65"/>
      <c r="E29" s="57"/>
      <c r="F29" s="57"/>
      <c r="G29" s="57"/>
      <c r="H29" s="57">
        <v>585</v>
      </c>
      <c r="I29" s="13"/>
      <c r="J29" s="57">
        <f>SUM(E29:I29)</f>
        <v>585</v>
      </c>
      <c r="P29" s="14"/>
      <c r="S29" s="14"/>
    </row>
    <row r="30" spans="1:19" ht="13.05" customHeight="1" x14ac:dyDescent="0.25">
      <c r="A30" s="56" t="s">
        <v>280</v>
      </c>
      <c r="B30" s="57"/>
      <c r="C30" s="57"/>
      <c r="D30" s="65"/>
      <c r="E30" s="57">
        <v>4340</v>
      </c>
      <c r="F30" s="57"/>
      <c r="G30" s="57"/>
      <c r="H30" s="57"/>
      <c r="I30" s="13"/>
      <c r="J30" s="57">
        <f>SUM(E30:I30)</f>
        <v>4340</v>
      </c>
      <c r="P30" s="14"/>
      <c r="S30" s="14"/>
    </row>
    <row r="31" spans="1:19" ht="13.05" customHeight="1" x14ac:dyDescent="0.25">
      <c r="A31" s="56" t="s">
        <v>276</v>
      </c>
      <c r="B31" s="57"/>
      <c r="C31" s="57"/>
      <c r="D31" s="11"/>
      <c r="E31" s="57">
        <v>2440</v>
      </c>
      <c r="F31" s="57"/>
      <c r="G31" s="57"/>
      <c r="H31" s="57"/>
      <c r="I31" s="13"/>
      <c r="J31" s="57">
        <f t="shared" si="0"/>
        <v>2440</v>
      </c>
      <c r="P31" s="14"/>
      <c r="S31" s="14"/>
    </row>
    <row r="32" spans="1:19" ht="13.05" customHeight="1" thickBot="1" x14ac:dyDescent="0.3">
      <c r="A32" s="56" t="s">
        <v>277</v>
      </c>
      <c r="B32" s="57"/>
      <c r="C32" s="57"/>
      <c r="D32" s="16">
        <v>115</v>
      </c>
      <c r="E32" s="57"/>
      <c r="F32" s="57"/>
      <c r="G32" s="57"/>
      <c r="H32" s="57"/>
      <c r="I32" s="13"/>
      <c r="J32" s="57">
        <f t="shared" si="0"/>
        <v>115</v>
      </c>
      <c r="P32" s="14"/>
      <c r="S32" s="14"/>
    </row>
    <row r="33" spans="1:15" ht="13.2" customHeight="1" x14ac:dyDescent="0.25">
      <c r="A33" s="288" t="s">
        <v>17</v>
      </c>
      <c r="B33" s="289"/>
      <c r="C33" s="290"/>
      <c r="D33" s="276">
        <f t="shared" ref="D33:I33" si="1">SUM(D12:D32)</f>
        <v>4020</v>
      </c>
      <c r="E33" s="276">
        <f t="shared" si="1"/>
        <v>6780</v>
      </c>
      <c r="F33" s="276">
        <f t="shared" si="1"/>
        <v>1200</v>
      </c>
      <c r="G33" s="276">
        <f t="shared" si="1"/>
        <v>19705</v>
      </c>
      <c r="H33" s="276">
        <f t="shared" si="1"/>
        <v>11525</v>
      </c>
      <c r="I33" s="276">
        <f t="shared" si="1"/>
        <v>1575</v>
      </c>
      <c r="J33" s="278">
        <f>SUM(D33:I34)</f>
        <v>44805</v>
      </c>
      <c r="K33" s="19"/>
      <c r="L33" s="19"/>
    </row>
    <row r="34" spans="1:15" ht="13.8" customHeight="1" thickBot="1" x14ac:dyDescent="0.3">
      <c r="A34" s="291"/>
      <c r="B34" s="292"/>
      <c r="C34" s="293"/>
      <c r="D34" s="277"/>
      <c r="E34" s="277"/>
      <c r="F34" s="277"/>
      <c r="G34" s="277"/>
      <c r="H34" s="277"/>
      <c r="I34" s="277"/>
      <c r="J34" s="279"/>
      <c r="K34" s="19"/>
      <c r="L34" s="19"/>
      <c r="O34" s="19"/>
    </row>
    <row r="35" spans="1:15" x14ac:dyDescent="0.25">
      <c r="A35" s="280" t="s">
        <v>18</v>
      </c>
      <c r="B35" s="280"/>
      <c r="C35" s="280"/>
      <c r="D35" s="280"/>
      <c r="E35" s="280"/>
      <c r="F35" s="280"/>
      <c r="G35" s="280"/>
      <c r="H35" s="280"/>
      <c r="I35" s="281"/>
      <c r="J35" s="282">
        <f>SUM(J12:J32)</f>
        <v>44805</v>
      </c>
      <c r="K35" s="19"/>
      <c r="M35" s="19"/>
    </row>
    <row r="36" spans="1:15" ht="13.8" thickBot="1" x14ac:dyDescent="0.3">
      <c r="A36" s="280"/>
      <c r="B36" s="280"/>
      <c r="C36" s="280"/>
      <c r="D36" s="280"/>
      <c r="E36" s="280"/>
      <c r="F36" s="280"/>
      <c r="G36" s="280"/>
      <c r="H36" s="280"/>
      <c r="I36" s="281"/>
      <c r="J36" s="283"/>
    </row>
    <row r="37" spans="1:15" ht="13.8" thickTop="1" x14ac:dyDescent="0.25">
      <c r="A37" s="284" t="s">
        <v>157</v>
      </c>
      <c r="B37" s="284"/>
      <c r="C37" s="284"/>
      <c r="D37" s="284"/>
      <c r="E37" s="284"/>
      <c r="F37" s="284"/>
      <c r="G37" s="284"/>
      <c r="H37" s="284"/>
      <c r="I37" s="285"/>
      <c r="J37" s="286">
        <v>51000</v>
      </c>
      <c r="L37" s="54"/>
      <c r="O37" s="55">
        <f>L37/2</f>
        <v>0</v>
      </c>
    </row>
    <row r="38" spans="1:15" ht="13.8" thickBot="1" x14ac:dyDescent="0.3">
      <c r="A38" s="284"/>
      <c r="B38" s="284"/>
      <c r="C38" s="284"/>
      <c r="D38" s="284"/>
      <c r="E38" s="284"/>
      <c r="F38" s="284"/>
      <c r="G38" s="284"/>
      <c r="H38" s="284"/>
      <c r="I38" s="285"/>
      <c r="J38" s="287"/>
      <c r="M38" s="19"/>
    </row>
    <row r="39" spans="1:15" ht="13.8" thickTop="1" x14ac:dyDescent="0.25">
      <c r="A39" s="269" t="s">
        <v>19</v>
      </c>
      <c r="B39" s="269"/>
      <c r="C39" s="269"/>
      <c r="D39" s="20"/>
      <c r="E39" s="21"/>
      <c r="F39" s="22"/>
      <c r="G39" s="22"/>
      <c r="H39" s="22"/>
    </row>
    <row r="40" spans="1:15" x14ac:dyDescent="0.25">
      <c r="A40" s="270" t="s">
        <v>66</v>
      </c>
      <c r="B40" s="270"/>
      <c r="C40" s="270"/>
      <c r="D40" s="23"/>
      <c r="E40" s="270" t="s">
        <v>124</v>
      </c>
      <c r="F40" s="270"/>
      <c r="G40" s="270"/>
      <c r="H40" s="23"/>
      <c r="L40" s="19">
        <f>J37-J35</f>
        <v>6195</v>
      </c>
      <c r="M40" s="19"/>
      <c r="N40" s="19"/>
    </row>
    <row r="41" spans="1:15" x14ac:dyDescent="0.25">
      <c r="A41" s="270" t="s">
        <v>65</v>
      </c>
      <c r="B41" s="270"/>
      <c r="C41" s="270"/>
      <c r="D41" s="23"/>
      <c r="E41" s="270" t="s">
        <v>46</v>
      </c>
      <c r="F41" s="270"/>
      <c r="G41" s="270"/>
      <c r="H41" s="23"/>
    </row>
    <row r="42" spans="1:15" x14ac:dyDescent="0.25">
      <c r="A42" s="270" t="s">
        <v>268</v>
      </c>
      <c r="B42" s="270"/>
      <c r="C42" s="270"/>
      <c r="D42" s="23"/>
      <c r="E42" s="270"/>
      <c r="F42" s="270"/>
      <c r="G42" s="270"/>
      <c r="H42" s="23"/>
    </row>
    <row r="43" spans="1:15" x14ac:dyDescent="0.25">
      <c r="A43" s="270" t="s">
        <v>270</v>
      </c>
      <c r="B43" s="270"/>
      <c r="C43" s="270"/>
      <c r="D43" s="23"/>
      <c r="E43" s="24"/>
      <c r="F43" s="24"/>
      <c r="G43" s="24"/>
      <c r="H43" s="25">
        <v>6195</v>
      </c>
    </row>
  </sheetData>
  <mergeCells count="36">
    <mergeCell ref="A43:C43"/>
    <mergeCell ref="F10:F11"/>
    <mergeCell ref="A39:C39"/>
    <mergeCell ref="A40:C40"/>
    <mergeCell ref="E40:G40"/>
    <mergeCell ref="A41:C41"/>
    <mergeCell ref="E41:G41"/>
    <mergeCell ref="A42:C42"/>
    <mergeCell ref="E42:G42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33"/>
  <sheetViews>
    <sheetView view="pageBreakPreview" topLeftCell="A34" zoomScale="60" zoomScaleNormal="100" workbookViewId="0">
      <selection activeCell="A65" sqref="A65:H6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143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450</v>
      </c>
      <c r="B11" s="64">
        <f>SUM('A San Jac '!F12:F23,'A San Jac '!F29,'A San Jac '!F43)</f>
        <v>4360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452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451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453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60" t="s">
        <v>454</v>
      </c>
      <c r="B15" s="64"/>
      <c r="C15" s="64"/>
      <c r="D15" s="59"/>
      <c r="E15" s="59"/>
      <c r="F15" s="59"/>
      <c r="G15" s="62"/>
      <c r="H15" s="62"/>
    </row>
    <row r="16" spans="1:8" ht="15" customHeight="1" x14ac:dyDescent="0.25">
      <c r="A16" s="51" t="s">
        <v>455</v>
      </c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/>
      <c r="B17" s="59"/>
      <c r="C17" s="64"/>
      <c r="D17" s="59"/>
      <c r="E17" s="59"/>
      <c r="F17" s="59"/>
      <c r="G17" s="62"/>
      <c r="H17" s="62"/>
    </row>
    <row r="18" spans="1:8" ht="15" customHeight="1" x14ac:dyDescent="0.25">
      <c r="A18" s="56" t="s">
        <v>226</v>
      </c>
      <c r="B18" s="64">
        <f>'A San Jac '!G19</f>
        <v>1800</v>
      </c>
      <c r="C18" s="64" t="s">
        <v>86</v>
      </c>
      <c r="D18" s="59" t="s">
        <v>77</v>
      </c>
      <c r="E18" s="59"/>
      <c r="F18" s="59" t="s">
        <v>102</v>
      </c>
      <c r="G18" s="67"/>
      <c r="H18" s="67"/>
    </row>
    <row r="19" spans="1:8" ht="15" customHeight="1" x14ac:dyDescent="0.25">
      <c r="A19" s="56"/>
      <c r="B19" s="64"/>
      <c r="C19" s="64"/>
      <c r="D19" s="59"/>
      <c r="E19" s="59"/>
      <c r="F19" s="59"/>
      <c r="G19" s="67"/>
      <c r="H19" s="67"/>
    </row>
    <row r="20" spans="1:8" ht="15" customHeight="1" x14ac:dyDescent="0.25">
      <c r="A20" s="56" t="s">
        <v>456</v>
      </c>
      <c r="B20" s="64">
        <f>'A San Jac '!G20</f>
        <v>90</v>
      </c>
      <c r="C20" s="64" t="s">
        <v>86</v>
      </c>
      <c r="D20" s="59" t="s">
        <v>77</v>
      </c>
      <c r="E20" s="59"/>
      <c r="F20" s="59" t="s">
        <v>102</v>
      </c>
      <c r="G20" s="69"/>
      <c r="H20" s="69"/>
    </row>
    <row r="21" spans="1:8" ht="15" customHeight="1" x14ac:dyDescent="0.25">
      <c r="A21" s="56"/>
      <c r="B21" s="64"/>
      <c r="C21" s="64"/>
      <c r="D21" s="59"/>
      <c r="E21" s="59"/>
      <c r="F21" s="59"/>
      <c r="G21" s="69"/>
      <c r="H21" s="69"/>
    </row>
    <row r="22" spans="1:8" ht="15" customHeight="1" x14ac:dyDescent="0.25">
      <c r="A22" s="56" t="s">
        <v>58</v>
      </c>
      <c r="B22" s="64">
        <f>'A San Jac '!G21</f>
        <v>15760</v>
      </c>
      <c r="C22" s="64" t="s">
        <v>86</v>
      </c>
      <c r="D22" s="59" t="s">
        <v>77</v>
      </c>
      <c r="E22" s="59"/>
      <c r="F22" s="59" t="s">
        <v>102</v>
      </c>
      <c r="G22" s="62"/>
      <c r="H22" s="62"/>
    </row>
    <row r="23" spans="1:8" ht="15" customHeight="1" x14ac:dyDescent="0.25">
      <c r="A23" s="56"/>
      <c r="B23" s="64">
        <f>'A San Jac '!E21</f>
        <v>180</v>
      </c>
      <c r="C23" s="64" t="s">
        <v>76</v>
      </c>
      <c r="D23" s="59" t="s">
        <v>77</v>
      </c>
      <c r="E23" s="59"/>
      <c r="F23" s="59" t="s">
        <v>102</v>
      </c>
      <c r="G23" s="62"/>
      <c r="H23" s="62"/>
    </row>
    <row r="24" spans="1:8" ht="15" customHeight="1" x14ac:dyDescent="0.25">
      <c r="A24" s="56"/>
      <c r="B24" s="64">
        <f>'A San Jac '!H21</f>
        <v>240</v>
      </c>
      <c r="C24" s="64" t="s">
        <v>49</v>
      </c>
      <c r="D24" s="59" t="s">
        <v>77</v>
      </c>
      <c r="E24" s="59"/>
      <c r="F24" s="59" t="s">
        <v>102</v>
      </c>
      <c r="G24" s="62"/>
      <c r="H24" s="62"/>
    </row>
    <row r="25" spans="1:8" ht="15" customHeight="1" x14ac:dyDescent="0.25">
      <c r="A25" s="56"/>
      <c r="B25" s="64"/>
      <c r="C25" s="64"/>
      <c r="D25" s="59"/>
      <c r="E25" s="59"/>
      <c r="F25" s="59"/>
      <c r="G25" s="62"/>
      <c r="H25" s="62"/>
    </row>
    <row r="26" spans="1:8" ht="15" customHeight="1" x14ac:dyDescent="0.25">
      <c r="A26" s="56" t="s">
        <v>64</v>
      </c>
      <c r="B26" s="64">
        <f>'A San Jac '!D22</f>
        <v>45650</v>
      </c>
      <c r="C26" s="64" t="s">
        <v>8</v>
      </c>
      <c r="D26" s="59" t="s">
        <v>77</v>
      </c>
      <c r="E26" s="59"/>
      <c r="F26" s="59" t="s">
        <v>102</v>
      </c>
      <c r="G26" s="62"/>
      <c r="H26" s="62"/>
    </row>
    <row r="27" spans="1:8" ht="15" customHeight="1" x14ac:dyDescent="0.25">
      <c r="A27" s="56"/>
      <c r="B27" s="64"/>
      <c r="C27" s="64"/>
      <c r="D27" s="59"/>
      <c r="E27" s="59"/>
      <c r="F27" s="59"/>
      <c r="G27" s="62"/>
      <c r="H27" s="62"/>
    </row>
    <row r="28" spans="1:8" ht="15" customHeight="1" x14ac:dyDescent="0.25">
      <c r="A28" s="56" t="s">
        <v>180</v>
      </c>
      <c r="B28" s="64">
        <f>'A San Jac '!F28</f>
        <v>790</v>
      </c>
      <c r="C28" s="64" t="s">
        <v>71</v>
      </c>
      <c r="D28" s="59" t="s">
        <v>72</v>
      </c>
      <c r="E28" s="59"/>
      <c r="F28" s="59" t="s">
        <v>102</v>
      </c>
      <c r="G28" s="62"/>
      <c r="H28" s="62"/>
    </row>
    <row r="29" spans="1:8" ht="15" customHeight="1" x14ac:dyDescent="0.25">
      <c r="A29" s="56"/>
      <c r="B29" s="64"/>
      <c r="C29" s="64"/>
      <c r="D29" s="59"/>
      <c r="E29" s="59"/>
      <c r="F29" s="59"/>
      <c r="G29" s="62"/>
      <c r="H29" s="62"/>
    </row>
    <row r="30" spans="1:8" ht="15" customHeight="1" x14ac:dyDescent="0.25">
      <c r="A30" s="56" t="s">
        <v>182</v>
      </c>
      <c r="B30" s="59">
        <f>'A San Jac '!$F$33</f>
        <v>840</v>
      </c>
      <c r="C30" s="64" t="s">
        <v>71</v>
      </c>
      <c r="D30" s="59" t="s">
        <v>72</v>
      </c>
      <c r="E30" s="59"/>
      <c r="F30" s="59" t="s">
        <v>102</v>
      </c>
      <c r="G30" s="62"/>
      <c r="H30" s="62"/>
    </row>
    <row r="31" spans="1:8" ht="15" customHeight="1" x14ac:dyDescent="0.25">
      <c r="A31" s="56"/>
      <c r="B31" s="59"/>
      <c r="C31" s="64"/>
      <c r="D31" s="59"/>
      <c r="E31" s="59"/>
      <c r="F31" s="59"/>
      <c r="G31" s="62"/>
      <c r="H31" s="62"/>
    </row>
    <row r="32" spans="1:8" ht="15" customHeight="1" x14ac:dyDescent="0.25">
      <c r="A32" s="56" t="s">
        <v>185</v>
      </c>
      <c r="B32" s="59">
        <f>'A San Jac '!D34</f>
        <v>1200</v>
      </c>
      <c r="C32" s="64" t="s">
        <v>8</v>
      </c>
      <c r="D32" s="59" t="s">
        <v>77</v>
      </c>
      <c r="E32" s="57"/>
      <c r="F32" s="59" t="s">
        <v>102</v>
      </c>
      <c r="G32" s="67"/>
      <c r="H32" s="67"/>
    </row>
    <row r="33" spans="1:8" ht="15" customHeight="1" x14ac:dyDescent="0.25">
      <c r="A33" s="56"/>
      <c r="B33" s="59"/>
      <c r="C33" s="64"/>
      <c r="D33" s="59"/>
      <c r="E33" s="57"/>
      <c r="F33" s="59"/>
      <c r="G33" s="67"/>
      <c r="H33" s="67"/>
    </row>
    <row r="34" spans="1:8" ht="15" customHeight="1" x14ac:dyDescent="0.25">
      <c r="A34" s="56" t="s">
        <v>186</v>
      </c>
      <c r="B34" s="59">
        <f>'A San Jac '!$G$35</f>
        <v>810</v>
      </c>
      <c r="C34" s="64" t="s">
        <v>86</v>
      </c>
      <c r="D34" s="59" t="s">
        <v>77</v>
      </c>
      <c r="E34" s="57"/>
      <c r="F34" s="59" t="s">
        <v>102</v>
      </c>
      <c r="G34" s="67"/>
      <c r="H34" s="67"/>
    </row>
    <row r="35" spans="1:8" ht="15" customHeight="1" x14ac:dyDescent="0.25">
      <c r="A35" s="56"/>
      <c r="B35" s="59"/>
      <c r="C35" s="64"/>
      <c r="D35" s="59"/>
      <c r="E35" s="57"/>
      <c r="F35" s="59"/>
      <c r="G35" s="67"/>
      <c r="H35" s="67"/>
    </row>
    <row r="36" spans="1:8" ht="15" customHeight="1" x14ac:dyDescent="0.25">
      <c r="A36" s="56" t="s">
        <v>187</v>
      </c>
      <c r="B36" s="59">
        <f>'A San Jac '!I36</f>
        <v>1250</v>
      </c>
      <c r="C36" s="64" t="s">
        <v>184</v>
      </c>
      <c r="D36" s="59" t="s">
        <v>72</v>
      </c>
      <c r="E36" s="57"/>
      <c r="F36" s="59" t="s">
        <v>102</v>
      </c>
      <c r="G36" s="67"/>
      <c r="H36" s="67"/>
    </row>
    <row r="37" spans="1:8" ht="15" customHeight="1" x14ac:dyDescent="0.25">
      <c r="A37" s="56"/>
      <c r="B37" s="59"/>
      <c r="C37" s="64"/>
      <c r="D37" s="59"/>
      <c r="E37" s="57"/>
      <c r="F37" s="59"/>
      <c r="G37" s="67"/>
      <c r="H37" s="67"/>
    </row>
    <row r="38" spans="1:8" ht="15" customHeight="1" x14ac:dyDescent="0.25">
      <c r="A38" s="56" t="s">
        <v>188</v>
      </c>
      <c r="B38" s="59">
        <f>'A San Jac '!H37</f>
        <v>4160</v>
      </c>
      <c r="C38" s="64" t="s">
        <v>183</v>
      </c>
      <c r="D38" s="59" t="s">
        <v>77</v>
      </c>
      <c r="E38" s="57"/>
      <c r="F38" s="59" t="s">
        <v>102</v>
      </c>
      <c r="G38" s="67"/>
      <c r="H38" s="67"/>
    </row>
    <row r="39" spans="1:8" ht="15" customHeight="1" x14ac:dyDescent="0.25">
      <c r="A39" s="56"/>
      <c r="B39" s="59"/>
      <c r="C39" s="64"/>
      <c r="D39" s="59"/>
      <c r="E39" s="57"/>
      <c r="F39" s="59"/>
      <c r="G39" s="67"/>
      <c r="H39" s="67"/>
    </row>
    <row r="40" spans="1:8" ht="15" customHeight="1" x14ac:dyDescent="0.25">
      <c r="A40" s="56" t="s">
        <v>189</v>
      </c>
      <c r="B40" s="59">
        <f>'A San Jac '!I38</f>
        <v>1400</v>
      </c>
      <c r="C40" s="64" t="s">
        <v>281</v>
      </c>
      <c r="D40" s="59" t="s">
        <v>77</v>
      </c>
      <c r="E40" s="57"/>
      <c r="F40" s="57" t="s">
        <v>116</v>
      </c>
      <c r="G40" s="71"/>
      <c r="H40" s="71"/>
    </row>
    <row r="41" spans="1:8" ht="15" customHeight="1" x14ac:dyDescent="0.25">
      <c r="A41" s="56"/>
      <c r="B41" s="59">
        <f>'A San Jac '!H38</f>
        <v>900</v>
      </c>
      <c r="C41" s="64" t="s">
        <v>183</v>
      </c>
      <c r="D41" s="59" t="s">
        <v>77</v>
      </c>
      <c r="E41" s="57"/>
      <c r="F41" s="57" t="s">
        <v>116</v>
      </c>
      <c r="G41" s="71"/>
      <c r="H41" s="71"/>
    </row>
    <row r="42" spans="1:8" ht="15" customHeight="1" x14ac:dyDescent="0.25">
      <c r="A42" s="56"/>
      <c r="B42" s="59"/>
      <c r="C42" s="64"/>
      <c r="D42" s="59"/>
      <c r="E42" s="57"/>
      <c r="F42" s="59"/>
      <c r="G42" s="71"/>
      <c r="H42" s="71"/>
    </row>
    <row r="43" spans="1:8" ht="15" customHeight="1" x14ac:dyDescent="0.25">
      <c r="A43" s="56" t="s">
        <v>212</v>
      </c>
      <c r="B43" s="59">
        <f>'A San Jac '!D39</f>
        <v>10350</v>
      </c>
      <c r="C43" s="64" t="s">
        <v>8</v>
      </c>
      <c r="D43" s="59" t="s">
        <v>77</v>
      </c>
      <c r="E43" s="57"/>
      <c r="F43" s="57" t="s">
        <v>116</v>
      </c>
      <c r="G43" s="71"/>
      <c r="H43" s="71"/>
    </row>
    <row r="44" spans="1:8" ht="15" customHeight="1" x14ac:dyDescent="0.25">
      <c r="A44" s="56"/>
      <c r="B44" s="59"/>
      <c r="C44" s="64"/>
      <c r="D44" s="59"/>
      <c r="E44" s="57"/>
      <c r="F44" s="59"/>
      <c r="G44" s="71"/>
      <c r="H44" s="71"/>
    </row>
    <row r="45" spans="1:8" ht="15" customHeight="1" x14ac:dyDescent="0.25">
      <c r="A45" s="56" t="s">
        <v>192</v>
      </c>
      <c r="B45" s="59">
        <f>'A San Jac '!D40</f>
        <v>4200</v>
      </c>
      <c r="C45" s="64" t="s">
        <v>8</v>
      </c>
      <c r="D45" s="59" t="s">
        <v>77</v>
      </c>
      <c r="E45" s="57"/>
      <c r="F45" s="57" t="s">
        <v>116</v>
      </c>
      <c r="G45" s="67"/>
      <c r="H45" s="67"/>
    </row>
    <row r="46" spans="1:8" ht="15" customHeight="1" x14ac:dyDescent="0.25">
      <c r="A46" s="56"/>
      <c r="B46" s="59"/>
      <c r="C46" s="64"/>
      <c r="D46" s="59"/>
      <c r="E46" s="57"/>
      <c r="F46" s="59"/>
      <c r="G46" s="67"/>
      <c r="H46" s="67"/>
    </row>
    <row r="47" spans="1:8" ht="15" customHeight="1" x14ac:dyDescent="0.25">
      <c r="A47" s="56" t="s">
        <v>193</v>
      </c>
      <c r="B47" s="59">
        <f>'A San Jac '!E41</f>
        <v>1440</v>
      </c>
      <c r="C47" s="64" t="s">
        <v>76</v>
      </c>
      <c r="D47" s="59" t="s">
        <v>72</v>
      </c>
      <c r="E47" s="57"/>
      <c r="F47" s="59" t="s">
        <v>102</v>
      </c>
      <c r="G47" s="67"/>
      <c r="H47" s="67"/>
    </row>
    <row r="48" spans="1:8" ht="15" customHeight="1" x14ac:dyDescent="0.25">
      <c r="A48" s="56"/>
      <c r="B48" s="59"/>
      <c r="C48" s="64"/>
      <c r="D48" s="59"/>
      <c r="E48" s="57"/>
      <c r="F48" s="59"/>
      <c r="G48" s="67"/>
      <c r="H48" s="67"/>
    </row>
    <row r="49" spans="1:8" ht="15" customHeight="1" x14ac:dyDescent="0.25">
      <c r="A49" s="56" t="s">
        <v>194</v>
      </c>
      <c r="B49" s="59">
        <f>'A San Jac '!E42</f>
        <v>360</v>
      </c>
      <c r="C49" s="64" t="s">
        <v>76</v>
      </c>
      <c r="D49" s="59" t="s">
        <v>77</v>
      </c>
      <c r="E49" s="57"/>
      <c r="F49" s="59" t="s">
        <v>102</v>
      </c>
      <c r="G49" s="71"/>
      <c r="H49" s="71"/>
    </row>
    <row r="50" spans="1:8" ht="15" customHeight="1" x14ac:dyDescent="0.25">
      <c r="A50" s="56"/>
      <c r="B50" s="59"/>
      <c r="C50" s="64"/>
      <c r="D50" s="59"/>
      <c r="E50" s="57"/>
      <c r="F50" s="59"/>
      <c r="G50" s="71"/>
      <c r="H50" s="71"/>
    </row>
    <row r="51" spans="1:8" ht="15" customHeight="1" x14ac:dyDescent="0.25">
      <c r="A51" s="56" t="s">
        <v>227</v>
      </c>
      <c r="B51" s="59">
        <f>'A San Jac '!D46</f>
        <v>2040</v>
      </c>
      <c r="C51" s="64" t="s">
        <v>8</v>
      </c>
      <c r="D51" s="59" t="s">
        <v>72</v>
      </c>
      <c r="E51" s="57"/>
      <c r="F51" s="59" t="s">
        <v>102</v>
      </c>
      <c r="G51" s="71"/>
      <c r="H51" s="71"/>
    </row>
    <row r="52" spans="1:8" ht="15" customHeight="1" x14ac:dyDescent="0.25">
      <c r="A52" s="56"/>
      <c r="B52" s="59"/>
      <c r="C52" s="64"/>
      <c r="D52" s="59"/>
      <c r="E52" s="57"/>
      <c r="F52" s="59"/>
      <c r="G52" s="71"/>
      <c r="H52" s="71"/>
    </row>
    <row r="53" spans="1:8" ht="15" customHeight="1" x14ac:dyDescent="0.25">
      <c r="A53" s="56" t="s">
        <v>196</v>
      </c>
      <c r="B53" s="59">
        <f>'A San Jac '!$E$47</f>
        <v>80</v>
      </c>
      <c r="C53" s="64" t="s">
        <v>76</v>
      </c>
      <c r="D53" s="59" t="s">
        <v>77</v>
      </c>
      <c r="E53" s="57"/>
      <c r="F53" s="59" t="s">
        <v>102</v>
      </c>
      <c r="G53" s="71"/>
      <c r="H53" s="71"/>
    </row>
    <row r="54" spans="1:8" ht="15" customHeight="1" x14ac:dyDescent="0.25">
      <c r="A54" s="56"/>
      <c r="B54" s="59"/>
      <c r="C54" s="64"/>
      <c r="D54" s="59"/>
      <c r="E54" s="57"/>
      <c r="F54" s="59"/>
      <c r="G54" s="71"/>
      <c r="H54" s="71"/>
    </row>
    <row r="55" spans="1:8" ht="15" customHeight="1" x14ac:dyDescent="0.25">
      <c r="A55" s="56" t="s">
        <v>197</v>
      </c>
      <c r="B55" s="59">
        <f>'A San Jac '!D48</f>
        <v>50</v>
      </c>
      <c r="C55" s="64" t="s">
        <v>8</v>
      </c>
      <c r="D55" s="59" t="s">
        <v>72</v>
      </c>
      <c r="E55" s="57"/>
      <c r="F55" s="59" t="s">
        <v>102</v>
      </c>
      <c r="G55" s="71"/>
      <c r="H55" s="71"/>
    </row>
    <row r="56" spans="1:8" ht="15" customHeight="1" x14ac:dyDescent="0.25">
      <c r="A56" s="56"/>
      <c r="B56" s="59"/>
      <c r="C56" s="64"/>
      <c r="D56" s="59"/>
      <c r="E56" s="57"/>
      <c r="F56" s="59"/>
      <c r="G56" s="71"/>
      <c r="H56" s="71"/>
    </row>
    <row r="57" spans="1:8" ht="15" customHeight="1" x14ac:dyDescent="0.25">
      <c r="A57" s="56" t="s">
        <v>198</v>
      </c>
      <c r="B57" s="59">
        <f>'A San Jac '!E49</f>
        <v>125</v>
      </c>
      <c r="C57" s="64" t="s">
        <v>76</v>
      </c>
      <c r="D57" s="59" t="s">
        <v>77</v>
      </c>
      <c r="E57" s="57"/>
      <c r="F57" s="59" t="s">
        <v>102</v>
      </c>
      <c r="G57" s="71"/>
      <c r="H57" s="71"/>
    </row>
    <row r="58" spans="1:8" ht="15" customHeight="1" x14ac:dyDescent="0.25">
      <c r="A58" s="58"/>
      <c r="B58" s="59"/>
      <c r="C58" s="59"/>
      <c r="D58" s="59"/>
      <c r="E58" s="57"/>
      <c r="F58" s="59"/>
      <c r="G58" s="71"/>
      <c r="H58" s="71"/>
    </row>
    <row r="59" spans="1:8" ht="15" customHeight="1" x14ac:dyDescent="0.25">
      <c r="A59" s="58" t="s">
        <v>199</v>
      </c>
      <c r="B59" s="59">
        <f>'A San Jac '!D50</f>
        <v>2280</v>
      </c>
      <c r="C59" s="59" t="s">
        <v>8</v>
      </c>
      <c r="D59" s="59" t="s">
        <v>77</v>
      </c>
      <c r="E59" s="57"/>
      <c r="F59" s="57" t="s">
        <v>599</v>
      </c>
      <c r="G59" s="71"/>
      <c r="H59" s="71"/>
    </row>
    <row r="60" spans="1:8" ht="15" customHeight="1" x14ac:dyDescent="0.25">
      <c r="A60" s="58"/>
      <c r="B60" s="59">
        <f>'A San Jac '!E50</f>
        <v>4630</v>
      </c>
      <c r="C60" s="59" t="s">
        <v>76</v>
      </c>
      <c r="D60" s="59" t="s">
        <v>77</v>
      </c>
      <c r="E60" s="57"/>
      <c r="F60" s="57" t="s">
        <v>599</v>
      </c>
      <c r="G60" s="71"/>
      <c r="H60" s="71"/>
    </row>
    <row r="61" spans="1:8" ht="15" customHeight="1" x14ac:dyDescent="0.25">
      <c r="A61" s="253" t="s">
        <v>0</v>
      </c>
      <c r="B61" s="253"/>
      <c r="C61" s="253"/>
      <c r="D61" s="253"/>
      <c r="E61" s="253"/>
      <c r="F61" s="253"/>
      <c r="G61" s="253"/>
      <c r="H61" s="253"/>
    </row>
    <row r="62" spans="1:8" ht="15" customHeight="1" x14ac:dyDescent="0.25">
      <c r="A62" s="253"/>
      <c r="B62" s="253"/>
      <c r="C62" s="253"/>
      <c r="D62" s="253"/>
      <c r="E62" s="253"/>
      <c r="F62" s="253"/>
      <c r="G62" s="253"/>
      <c r="H62" s="253"/>
    </row>
    <row r="63" spans="1:8" ht="15" customHeight="1" x14ac:dyDescent="0.25">
      <c r="A63" s="254" t="s">
        <v>21</v>
      </c>
      <c r="B63" s="254"/>
      <c r="C63" s="254"/>
      <c r="D63" s="254"/>
      <c r="E63" s="254"/>
      <c r="F63" s="254"/>
      <c r="G63" s="254"/>
      <c r="H63" s="254"/>
    </row>
    <row r="64" spans="1:8" ht="15" customHeight="1" x14ac:dyDescent="0.25">
      <c r="A64" s="254"/>
      <c r="B64" s="254"/>
      <c r="C64" s="254"/>
      <c r="D64" s="254"/>
      <c r="E64" s="254"/>
      <c r="F64" s="254"/>
      <c r="G64" s="254"/>
      <c r="H64" s="254"/>
    </row>
    <row r="65" spans="1:8" ht="15" customHeight="1" x14ac:dyDescent="0.25">
      <c r="A65" s="380" t="s">
        <v>22</v>
      </c>
      <c r="B65" s="380"/>
      <c r="C65" s="380"/>
      <c r="D65" s="380"/>
      <c r="E65" s="380"/>
      <c r="F65" s="380"/>
      <c r="G65" s="380"/>
      <c r="H65" s="380"/>
    </row>
    <row r="66" spans="1:8" ht="15" customHeight="1" x14ac:dyDescent="0.25">
      <c r="A66" s="305" t="s">
        <v>143</v>
      </c>
      <c r="B66" s="306"/>
      <c r="C66" s="306"/>
      <c r="D66" s="306"/>
      <c r="E66" s="306"/>
      <c r="F66" s="306"/>
      <c r="G66" s="306"/>
      <c r="H66" s="306"/>
    </row>
    <row r="67" spans="1:8" ht="15" customHeight="1" x14ac:dyDescent="0.25">
      <c r="A67" s="307"/>
      <c r="B67" s="308"/>
      <c r="C67" s="308"/>
      <c r="D67" s="308"/>
      <c r="E67" s="308"/>
      <c r="F67" s="308"/>
      <c r="G67" s="308"/>
      <c r="H67" s="308"/>
    </row>
    <row r="68" spans="1:8" ht="15" customHeight="1" x14ac:dyDescent="0.4">
      <c r="A68" s="26"/>
      <c r="B68" s="26"/>
      <c r="C68" s="26"/>
      <c r="D68" s="26"/>
      <c r="E68" s="26"/>
      <c r="F68" s="26"/>
      <c r="G68" s="309" t="s">
        <v>596</v>
      </c>
      <c r="H68" s="310"/>
    </row>
    <row r="69" spans="1:8" ht="15" customHeight="1" x14ac:dyDescent="0.25">
      <c r="A69" s="273" t="s">
        <v>24</v>
      </c>
      <c r="B69" s="275" t="s">
        <v>25</v>
      </c>
      <c r="C69" s="275" t="s">
        <v>26</v>
      </c>
      <c r="D69" s="275" t="s">
        <v>27</v>
      </c>
      <c r="E69" s="123" t="s">
        <v>28</v>
      </c>
      <c r="F69" s="275" t="s">
        <v>29</v>
      </c>
      <c r="G69" s="123" t="s">
        <v>127</v>
      </c>
      <c r="H69" s="123" t="s">
        <v>129</v>
      </c>
    </row>
    <row r="70" spans="1:8" ht="15" customHeight="1" x14ac:dyDescent="0.25">
      <c r="A70" s="274"/>
      <c r="B70" s="275"/>
      <c r="C70" s="275"/>
      <c r="D70" s="275"/>
      <c r="E70" s="124" t="s">
        <v>30</v>
      </c>
      <c r="F70" s="275"/>
      <c r="G70" s="124" t="s">
        <v>128</v>
      </c>
      <c r="H70" s="124" t="s">
        <v>128</v>
      </c>
    </row>
    <row r="71" spans="1:8" ht="15" customHeight="1" x14ac:dyDescent="0.25">
      <c r="A71" s="56"/>
      <c r="B71" s="59"/>
      <c r="C71" s="64"/>
      <c r="D71" s="59"/>
      <c r="E71" s="57"/>
      <c r="F71" s="59"/>
      <c r="G71" s="71"/>
      <c r="H71" s="71"/>
    </row>
    <row r="72" spans="1:8" ht="15" customHeight="1" x14ac:dyDescent="0.25">
      <c r="A72" s="56" t="s">
        <v>200</v>
      </c>
      <c r="B72" s="59">
        <f>'A San Jac '!H51</f>
        <v>1530</v>
      </c>
      <c r="C72" s="64" t="s">
        <v>183</v>
      </c>
      <c r="D72" s="59" t="s">
        <v>77</v>
      </c>
      <c r="E72" s="57"/>
      <c r="F72" s="57" t="s">
        <v>116</v>
      </c>
      <c r="G72" s="71"/>
      <c r="H72" s="71"/>
    </row>
    <row r="73" spans="1:8" ht="15" customHeight="1" x14ac:dyDescent="0.25">
      <c r="A73" s="56"/>
      <c r="B73" s="59"/>
      <c r="C73" s="64"/>
      <c r="D73" s="59"/>
      <c r="E73" s="57"/>
      <c r="F73" s="59"/>
      <c r="G73" s="71"/>
      <c r="H73" s="71"/>
    </row>
    <row r="74" spans="1:8" ht="15" customHeight="1" x14ac:dyDescent="0.25">
      <c r="A74" s="56" t="s">
        <v>201</v>
      </c>
      <c r="B74" s="59">
        <f>'A San Jac '!H52</f>
        <v>80</v>
      </c>
      <c r="C74" s="64" t="s">
        <v>183</v>
      </c>
      <c r="D74" s="59" t="s">
        <v>77</v>
      </c>
      <c r="E74" s="57"/>
      <c r="F74" s="59" t="s">
        <v>102</v>
      </c>
      <c r="G74" s="53"/>
      <c r="H74" s="53"/>
    </row>
    <row r="75" spans="1:8" ht="15" customHeight="1" x14ac:dyDescent="0.25">
      <c r="A75" s="56"/>
      <c r="B75" s="59"/>
      <c r="C75" s="64"/>
      <c r="D75" s="59"/>
      <c r="E75" s="57"/>
      <c r="F75" s="59"/>
      <c r="G75" s="53"/>
      <c r="H75" s="53"/>
    </row>
    <row r="76" spans="1:8" ht="13.8" x14ac:dyDescent="0.25">
      <c r="A76" s="56" t="s">
        <v>202</v>
      </c>
      <c r="B76" s="59">
        <f>'A San Jac '!D53</f>
        <v>320</v>
      </c>
      <c r="C76" s="64" t="s">
        <v>8</v>
      </c>
      <c r="D76" s="59" t="s">
        <v>77</v>
      </c>
      <c r="E76" s="57"/>
      <c r="F76" s="59" t="s">
        <v>102</v>
      </c>
      <c r="G76" s="53"/>
      <c r="H76" s="53"/>
    </row>
    <row r="77" spans="1:8" ht="13.8" x14ac:dyDescent="0.25">
      <c r="A77" s="56"/>
      <c r="B77" s="59"/>
      <c r="C77" s="64"/>
      <c r="D77" s="59"/>
      <c r="E77" s="57"/>
      <c r="F77" s="59"/>
      <c r="G77" s="53"/>
      <c r="H77" s="53"/>
    </row>
    <row r="78" spans="1:8" ht="13.8" x14ac:dyDescent="0.25">
      <c r="A78" s="56" t="s">
        <v>90</v>
      </c>
      <c r="B78" s="59">
        <f>'A San Jac '!D54</f>
        <v>1850</v>
      </c>
      <c r="C78" s="64" t="s">
        <v>8</v>
      </c>
      <c r="D78" s="59" t="s">
        <v>77</v>
      </c>
      <c r="E78" s="57"/>
      <c r="F78" s="59" t="s">
        <v>102</v>
      </c>
      <c r="G78" s="71"/>
      <c r="H78" s="71"/>
    </row>
    <row r="79" spans="1:8" ht="13.8" x14ac:dyDescent="0.25">
      <c r="A79" s="56"/>
      <c r="B79" s="59"/>
      <c r="C79" s="64"/>
      <c r="D79" s="59"/>
      <c r="E79" s="57"/>
      <c r="F79" s="59"/>
      <c r="G79" s="71"/>
      <c r="H79" s="71"/>
    </row>
    <row r="80" spans="1:8" ht="13.8" x14ac:dyDescent="0.25">
      <c r="A80" s="56" t="s">
        <v>213</v>
      </c>
      <c r="B80" s="59">
        <f>'A San Jac '!D55</f>
        <v>720</v>
      </c>
      <c r="C80" s="64" t="s">
        <v>8</v>
      </c>
      <c r="D80" s="59" t="s">
        <v>77</v>
      </c>
      <c r="E80" s="57"/>
      <c r="F80" s="59" t="s">
        <v>102</v>
      </c>
      <c r="G80" s="71"/>
      <c r="H80" s="71"/>
    </row>
    <row r="81" spans="1:8" ht="13.8" x14ac:dyDescent="0.25">
      <c r="A81" s="56"/>
      <c r="B81" s="59"/>
      <c r="C81" s="64"/>
      <c r="D81" s="59"/>
      <c r="E81" s="57"/>
      <c r="F81" s="59"/>
      <c r="G81" s="71"/>
      <c r="H81" s="71"/>
    </row>
    <row r="82" spans="1:8" ht="13.8" x14ac:dyDescent="0.25">
      <c r="A82" s="56" t="s">
        <v>220</v>
      </c>
      <c r="B82" s="59">
        <f>'A San Jac '!D56</f>
        <v>625</v>
      </c>
      <c r="C82" s="64" t="s">
        <v>8</v>
      </c>
      <c r="D82" s="59" t="s">
        <v>77</v>
      </c>
      <c r="E82" s="57"/>
      <c r="F82" s="59" t="s">
        <v>102</v>
      </c>
      <c r="G82" s="71"/>
      <c r="H82" s="71"/>
    </row>
    <row r="83" spans="1:8" ht="13.8" x14ac:dyDescent="0.25">
      <c r="A83" s="56"/>
      <c r="B83" s="59"/>
      <c r="C83" s="64"/>
      <c r="D83" s="59"/>
      <c r="E83" s="57"/>
      <c r="F83" s="59"/>
      <c r="G83" s="71"/>
      <c r="H83" s="71"/>
    </row>
    <row r="84" spans="1:8" ht="13.8" x14ac:dyDescent="0.25">
      <c r="A84" s="56" t="s">
        <v>214</v>
      </c>
      <c r="B84" s="59">
        <f>'A San Jac '!G57</f>
        <v>360</v>
      </c>
      <c r="C84" s="64" t="s">
        <v>86</v>
      </c>
      <c r="D84" s="59" t="s">
        <v>77</v>
      </c>
      <c r="E84" s="57"/>
      <c r="F84" s="59" t="s">
        <v>102</v>
      </c>
      <c r="G84" s="71"/>
      <c r="H84" s="71"/>
    </row>
    <row r="85" spans="1:8" ht="13.8" x14ac:dyDescent="0.25">
      <c r="A85" s="56"/>
      <c r="B85" s="59"/>
      <c r="C85" s="64"/>
      <c r="D85" s="59"/>
      <c r="E85" s="57"/>
      <c r="F85" s="59"/>
      <c r="G85" s="71"/>
      <c r="H85" s="71"/>
    </row>
    <row r="86" spans="1:8" ht="13.8" x14ac:dyDescent="0.25">
      <c r="A86" s="56" t="s">
        <v>221</v>
      </c>
      <c r="B86" s="59">
        <f>'A San Jac '!D58</f>
        <v>1175</v>
      </c>
      <c r="C86" s="64" t="s">
        <v>8</v>
      </c>
      <c r="D86" s="59" t="s">
        <v>77</v>
      </c>
      <c r="E86" s="57"/>
      <c r="F86" s="57" t="s">
        <v>116</v>
      </c>
      <c r="G86" s="67"/>
      <c r="H86" s="67"/>
    </row>
    <row r="87" spans="1:8" ht="13.8" x14ac:dyDescent="0.25">
      <c r="A87" s="56"/>
      <c r="B87" s="59">
        <f>'A San Jac '!E58</f>
        <v>2275</v>
      </c>
      <c r="C87" s="64" t="s">
        <v>76</v>
      </c>
      <c r="D87" s="59" t="s">
        <v>77</v>
      </c>
      <c r="E87" s="57"/>
      <c r="F87" s="57" t="s">
        <v>116</v>
      </c>
      <c r="G87" s="67"/>
      <c r="H87" s="67"/>
    </row>
    <row r="88" spans="1:8" ht="13.8" x14ac:dyDescent="0.25">
      <c r="A88" s="56"/>
      <c r="B88" s="59"/>
      <c r="C88" s="64"/>
      <c r="D88" s="59"/>
      <c r="E88" s="57"/>
      <c r="F88" s="59"/>
      <c r="G88" s="67"/>
      <c r="H88" s="67"/>
    </row>
    <row r="89" spans="1:8" ht="13.8" x14ac:dyDescent="0.25">
      <c r="A89" s="56" t="s">
        <v>222</v>
      </c>
      <c r="B89" s="59">
        <f>'A San Jac '!G59</f>
        <v>1790</v>
      </c>
      <c r="C89" s="64" t="s">
        <v>86</v>
      </c>
      <c r="D89" s="59" t="s">
        <v>77</v>
      </c>
      <c r="E89" s="57"/>
      <c r="F89" s="59" t="s">
        <v>102</v>
      </c>
      <c r="G89" s="67"/>
      <c r="H89" s="67"/>
    </row>
    <row r="90" spans="1:8" ht="13.8" x14ac:dyDescent="0.25">
      <c r="A90" s="56"/>
      <c r="B90" s="59"/>
      <c r="C90" s="64"/>
      <c r="D90" s="59"/>
      <c r="E90" s="57"/>
      <c r="F90" s="59"/>
      <c r="G90" s="67"/>
      <c r="H90" s="67"/>
    </row>
    <row r="91" spans="1:8" ht="13.8" x14ac:dyDescent="0.25">
      <c r="A91" s="56" t="s">
        <v>228</v>
      </c>
      <c r="B91" s="59">
        <f>'A San Jac '!D60</f>
        <v>600</v>
      </c>
      <c r="C91" s="64" t="s">
        <v>8</v>
      </c>
      <c r="D91" s="59" t="s">
        <v>77</v>
      </c>
      <c r="E91" s="57"/>
      <c r="F91" s="59" t="s">
        <v>102</v>
      </c>
      <c r="G91" s="67"/>
      <c r="H91" s="67"/>
    </row>
    <row r="92" spans="1:8" ht="13.8" x14ac:dyDescent="0.25">
      <c r="A92" s="56"/>
      <c r="B92" s="59"/>
      <c r="C92" s="64"/>
      <c r="D92" s="59"/>
      <c r="E92" s="57"/>
      <c r="F92" s="59"/>
      <c r="G92" s="67"/>
      <c r="H92" s="67"/>
    </row>
    <row r="93" spans="1:8" ht="13.8" x14ac:dyDescent="0.25">
      <c r="A93" s="56" t="s">
        <v>203</v>
      </c>
      <c r="B93" s="59">
        <f>'A San Jac '!G61</f>
        <v>2800</v>
      </c>
      <c r="C93" s="64" t="s">
        <v>86</v>
      </c>
      <c r="D93" s="59" t="s">
        <v>77</v>
      </c>
      <c r="E93" s="57"/>
      <c r="F93" s="57" t="s">
        <v>103</v>
      </c>
      <c r="G93" s="67"/>
      <c r="H93" s="67"/>
    </row>
    <row r="94" spans="1:8" ht="13.8" x14ac:dyDescent="0.25">
      <c r="A94" s="56"/>
      <c r="B94" s="59">
        <f>'A San Jac '!H61</f>
        <v>1440</v>
      </c>
      <c r="C94" s="64" t="s">
        <v>183</v>
      </c>
      <c r="D94" s="59" t="s">
        <v>77</v>
      </c>
      <c r="E94" s="57"/>
      <c r="F94" s="57" t="s">
        <v>103</v>
      </c>
      <c r="G94" s="67"/>
      <c r="H94" s="67"/>
    </row>
    <row r="95" spans="1:8" ht="13.8" x14ac:dyDescent="0.25">
      <c r="A95" s="56"/>
      <c r="B95" s="59"/>
      <c r="C95" s="64"/>
      <c r="D95" s="59"/>
      <c r="E95" s="57"/>
      <c r="F95" s="59"/>
      <c r="G95" s="67"/>
      <c r="H95" s="67"/>
    </row>
    <row r="96" spans="1:8" ht="14.4" thickBot="1" x14ac:dyDescent="0.3">
      <c r="A96" s="56" t="s">
        <v>205</v>
      </c>
      <c r="B96" s="59">
        <f>'A San Jac '!D62</f>
        <v>1520</v>
      </c>
      <c r="C96" s="64" t="s">
        <v>8</v>
      </c>
      <c r="D96" s="59" t="s">
        <v>77</v>
      </c>
      <c r="E96" s="57"/>
      <c r="F96" s="59" t="s">
        <v>102</v>
      </c>
      <c r="G96" s="67"/>
      <c r="H96" s="67"/>
    </row>
    <row r="97" spans="1:8" ht="16.2" thickBot="1" x14ac:dyDescent="0.3">
      <c r="A97" s="301" t="s">
        <v>31</v>
      </c>
      <c r="B97" s="302"/>
      <c r="C97" s="302"/>
      <c r="D97" s="302"/>
      <c r="E97" s="302"/>
      <c r="F97" s="303"/>
      <c r="G97" s="61">
        <f>SUM(G11:G96)</f>
        <v>0</v>
      </c>
      <c r="H97" s="61">
        <f>SUM(H11:H96)</f>
        <v>0</v>
      </c>
    </row>
    <row r="98" spans="1:8" ht="15.6" x14ac:dyDescent="0.25">
      <c r="A98" s="300" t="s">
        <v>125</v>
      </c>
      <c r="B98" s="300"/>
      <c r="C98" s="300"/>
      <c r="D98" s="29"/>
      <c r="E98" s="29"/>
      <c r="F98" s="29"/>
      <c r="G98" s="29"/>
      <c r="H98" s="29"/>
    </row>
    <row r="99" spans="1:8" ht="15.6" x14ac:dyDescent="0.25">
      <c r="A99" s="80" t="s">
        <v>597</v>
      </c>
      <c r="B99" s="29"/>
      <c r="C99" s="29"/>
      <c r="D99" s="29"/>
      <c r="E99" s="29"/>
      <c r="F99" s="29"/>
      <c r="G99" s="29"/>
      <c r="H99" s="29"/>
    </row>
    <row r="100" spans="1:8" ht="15.6" x14ac:dyDescent="0.25">
      <c r="A100" s="29"/>
      <c r="B100" s="29"/>
      <c r="C100" s="29"/>
      <c r="D100" s="29"/>
      <c r="E100" s="29"/>
      <c r="F100" s="29"/>
      <c r="G100" s="31"/>
      <c r="H100" s="31"/>
    </row>
    <row r="101" spans="1:8" ht="15.6" x14ac:dyDescent="0.25">
      <c r="A101" s="29"/>
      <c r="B101" s="30"/>
      <c r="C101" s="29"/>
      <c r="D101" s="29"/>
      <c r="E101" s="29"/>
      <c r="F101" s="29"/>
      <c r="G101" s="29"/>
      <c r="H101" s="29"/>
    </row>
    <row r="102" spans="1:8" ht="15.6" x14ac:dyDescent="0.25">
      <c r="A102" s="29"/>
      <c r="B102" s="30"/>
      <c r="C102" s="29"/>
      <c r="D102" s="29"/>
      <c r="E102" s="29"/>
      <c r="F102" s="29"/>
      <c r="G102" s="29"/>
      <c r="H102" s="29"/>
    </row>
    <row r="103" spans="1:8" ht="15.6" x14ac:dyDescent="0.25">
      <c r="A103" s="29"/>
      <c r="B103" s="29"/>
      <c r="C103" s="29"/>
      <c r="D103" s="29"/>
      <c r="E103" s="29"/>
      <c r="F103" s="29"/>
      <c r="G103" s="29"/>
      <c r="H103" s="29"/>
    </row>
    <row r="104" spans="1:8" ht="15.6" x14ac:dyDescent="0.25">
      <c r="A104" s="29"/>
      <c r="B104" s="29"/>
      <c r="C104" s="29"/>
      <c r="D104" s="30"/>
      <c r="E104" s="29"/>
      <c r="F104" s="29"/>
      <c r="G104" s="29"/>
      <c r="H104" s="29"/>
    </row>
    <row r="105" spans="1:8" ht="15.6" x14ac:dyDescent="0.25">
      <c r="A105" s="29"/>
      <c r="B105" s="29"/>
      <c r="C105" s="29"/>
      <c r="D105" s="29"/>
      <c r="E105" s="29"/>
      <c r="F105" s="29"/>
      <c r="G105" s="29"/>
      <c r="H105" s="29"/>
    </row>
    <row r="106" spans="1:8" ht="15.6" x14ac:dyDescent="0.25">
      <c r="A106" s="29"/>
      <c r="B106" s="29"/>
      <c r="C106" s="29"/>
      <c r="D106" s="29"/>
      <c r="E106" s="29"/>
      <c r="F106" s="29"/>
      <c r="G106" s="29"/>
      <c r="H106" s="29"/>
    </row>
    <row r="107" spans="1:8" ht="15.6" x14ac:dyDescent="0.25">
      <c r="A107" s="29"/>
      <c r="B107" s="29"/>
      <c r="C107" s="29"/>
      <c r="D107" s="29"/>
      <c r="E107" s="29"/>
      <c r="F107" s="29"/>
      <c r="G107" s="29"/>
      <c r="H107" s="29"/>
    </row>
    <row r="108" spans="1:8" ht="15.6" x14ac:dyDescent="0.25">
      <c r="A108" s="29"/>
      <c r="B108" s="29"/>
      <c r="C108" s="29"/>
      <c r="D108" s="29"/>
      <c r="E108" s="29"/>
      <c r="F108" s="29"/>
      <c r="G108" s="29"/>
      <c r="H108" s="29"/>
    </row>
    <row r="109" spans="1:8" ht="15.6" x14ac:dyDescent="0.25">
      <c r="A109" s="29"/>
      <c r="B109" s="29"/>
      <c r="C109" s="29"/>
      <c r="D109" s="29"/>
      <c r="E109" s="29"/>
      <c r="F109" s="29"/>
      <c r="G109" s="29"/>
      <c r="H109" s="29"/>
    </row>
    <row r="110" spans="1:8" ht="15.6" x14ac:dyDescent="0.25">
      <c r="A110" s="29"/>
      <c r="B110" s="29"/>
      <c r="C110" s="29"/>
      <c r="D110" s="29"/>
      <c r="E110" s="29"/>
      <c r="F110" s="29"/>
      <c r="G110" s="29"/>
      <c r="H110" s="29"/>
    </row>
    <row r="111" spans="1:8" ht="15.6" x14ac:dyDescent="0.25">
      <c r="A111" s="29"/>
      <c r="B111" s="29"/>
      <c r="C111" s="29"/>
      <c r="D111" s="29"/>
      <c r="E111" s="29"/>
      <c r="F111" s="29"/>
      <c r="G111" s="29"/>
      <c r="H111" s="29"/>
    </row>
    <row r="112" spans="1:8" ht="15.6" x14ac:dyDescent="0.25">
      <c r="A112" s="29"/>
      <c r="B112" s="29"/>
      <c r="C112" s="29"/>
      <c r="D112" s="29"/>
      <c r="E112" s="29"/>
      <c r="F112" s="29"/>
      <c r="G112" s="29"/>
      <c r="H112" s="29"/>
    </row>
    <row r="113" spans="1:8" ht="15.6" x14ac:dyDescent="0.25">
      <c r="A113" s="29"/>
      <c r="B113" s="29"/>
      <c r="C113" s="29"/>
      <c r="D113" s="29"/>
      <c r="E113" s="29"/>
      <c r="F113" s="29"/>
      <c r="G113" s="29"/>
      <c r="H113" s="29"/>
    </row>
    <row r="114" spans="1:8" ht="15.6" x14ac:dyDescent="0.25">
      <c r="A114" s="29"/>
      <c r="B114" s="29"/>
      <c r="C114" s="29"/>
      <c r="D114" s="29"/>
      <c r="E114" s="29"/>
      <c r="F114" s="29"/>
      <c r="G114" s="29"/>
      <c r="H114" s="29"/>
    </row>
    <row r="115" spans="1:8" ht="15.6" x14ac:dyDescent="0.25">
      <c r="A115" s="29"/>
      <c r="B115" s="29"/>
      <c r="C115" s="29"/>
      <c r="D115" s="29"/>
      <c r="E115" s="29"/>
      <c r="F115" s="29"/>
      <c r="G115" s="29"/>
      <c r="H115" s="29"/>
    </row>
    <row r="116" spans="1:8" ht="15.6" x14ac:dyDescent="0.25">
      <c r="A116" s="29"/>
      <c r="B116" s="29"/>
      <c r="C116" s="29"/>
      <c r="D116" s="29"/>
      <c r="E116" s="29"/>
      <c r="F116" s="29"/>
      <c r="G116" s="29"/>
      <c r="H116" s="29"/>
    </row>
    <row r="117" spans="1:8" ht="15.6" x14ac:dyDescent="0.25">
      <c r="A117" s="29"/>
      <c r="B117" s="29"/>
      <c r="C117" s="29"/>
      <c r="D117" s="29"/>
      <c r="E117" s="29"/>
      <c r="F117" s="29"/>
      <c r="G117" s="29"/>
      <c r="H117" s="29"/>
    </row>
    <row r="118" spans="1:8" ht="15.6" x14ac:dyDescent="0.25">
      <c r="A118" s="29"/>
      <c r="B118" s="29"/>
      <c r="C118" s="29"/>
      <c r="D118" s="29"/>
      <c r="E118" s="29"/>
      <c r="F118" s="29"/>
      <c r="G118" s="29"/>
      <c r="H118" s="29"/>
    </row>
    <row r="119" spans="1:8" ht="15.6" x14ac:dyDescent="0.25">
      <c r="A119" s="29"/>
      <c r="B119" s="29"/>
      <c r="C119" s="29"/>
      <c r="D119" s="29"/>
      <c r="E119" s="29"/>
      <c r="F119" s="29"/>
      <c r="G119" s="29"/>
      <c r="H119" s="29"/>
    </row>
    <row r="120" spans="1:8" ht="15.6" x14ac:dyDescent="0.25">
      <c r="A120" s="29"/>
      <c r="B120" s="29"/>
      <c r="C120" s="29"/>
      <c r="D120" s="29"/>
      <c r="E120" s="29"/>
      <c r="F120" s="29"/>
      <c r="G120" s="29"/>
      <c r="H120" s="29"/>
    </row>
    <row r="121" spans="1:8" ht="15.6" x14ac:dyDescent="0.25">
      <c r="A121" s="29"/>
      <c r="B121" s="29"/>
      <c r="C121" s="29"/>
      <c r="D121" s="29"/>
      <c r="E121" s="29"/>
      <c r="F121" s="29"/>
      <c r="G121" s="29"/>
      <c r="H121" s="29"/>
    </row>
    <row r="122" spans="1:8" ht="15.6" x14ac:dyDescent="0.25">
      <c r="A122" s="29"/>
      <c r="B122" s="29"/>
      <c r="C122" s="29"/>
      <c r="D122" s="29"/>
      <c r="E122" s="29"/>
      <c r="F122" s="29"/>
      <c r="G122" s="29"/>
      <c r="H122" s="29"/>
    </row>
    <row r="123" spans="1:8" ht="15.6" x14ac:dyDescent="0.25">
      <c r="A123" s="29"/>
      <c r="B123" s="29"/>
      <c r="C123" s="29"/>
      <c r="D123" s="29"/>
      <c r="E123" s="29"/>
      <c r="F123" s="29"/>
      <c r="G123" s="29"/>
      <c r="H123" s="29"/>
    </row>
    <row r="124" spans="1:8" ht="15.6" x14ac:dyDescent="0.25">
      <c r="A124" s="29"/>
      <c r="B124" s="29"/>
      <c r="C124" s="29"/>
      <c r="D124" s="29"/>
      <c r="E124" s="29"/>
      <c r="F124" s="29"/>
      <c r="G124" s="29"/>
      <c r="H124" s="29"/>
    </row>
    <row r="125" spans="1:8" ht="15.6" x14ac:dyDescent="0.25">
      <c r="A125" s="29"/>
      <c r="B125" s="29"/>
      <c r="C125" s="29"/>
      <c r="D125" s="29"/>
      <c r="E125" s="29"/>
      <c r="F125" s="29"/>
      <c r="G125" s="29"/>
      <c r="H125" s="29"/>
    </row>
    <row r="126" spans="1:8" ht="15.6" x14ac:dyDescent="0.25">
      <c r="A126" s="29"/>
      <c r="B126" s="29"/>
      <c r="C126" s="29"/>
      <c r="D126" s="29"/>
      <c r="E126" s="29"/>
      <c r="F126" s="29"/>
      <c r="G126" s="29"/>
      <c r="H126" s="29"/>
    </row>
    <row r="127" spans="1:8" ht="15.6" x14ac:dyDescent="0.25">
      <c r="A127" s="29"/>
      <c r="B127" s="29"/>
      <c r="C127" s="29"/>
      <c r="D127" s="29"/>
      <c r="E127" s="29"/>
      <c r="F127" s="29"/>
      <c r="G127" s="29"/>
      <c r="H127" s="29"/>
    </row>
    <row r="128" spans="1:8" ht="15.6" x14ac:dyDescent="0.25">
      <c r="A128" s="29"/>
      <c r="B128" s="29"/>
      <c r="C128" s="29"/>
      <c r="D128" s="29"/>
      <c r="E128" s="29"/>
      <c r="F128" s="29"/>
      <c r="G128" s="29"/>
      <c r="H128" s="29"/>
    </row>
    <row r="129" spans="1:8" ht="15.6" x14ac:dyDescent="0.25">
      <c r="A129" s="29"/>
      <c r="B129" s="29"/>
      <c r="C129" s="29"/>
      <c r="D129" s="29"/>
      <c r="E129" s="29"/>
      <c r="F129" s="29"/>
      <c r="G129" s="29"/>
      <c r="H129" s="29"/>
    </row>
    <row r="130" spans="1:8" ht="15.6" x14ac:dyDescent="0.25">
      <c r="A130" s="29"/>
      <c r="B130" s="29"/>
      <c r="C130" s="29"/>
      <c r="D130" s="29"/>
      <c r="E130" s="29"/>
      <c r="F130" s="29"/>
      <c r="G130" s="29"/>
      <c r="H130" s="29"/>
    </row>
    <row r="131" spans="1:8" ht="15.6" x14ac:dyDescent="0.25">
      <c r="A131" s="29"/>
      <c r="B131" s="29"/>
      <c r="C131" s="29"/>
      <c r="D131" s="29"/>
      <c r="E131" s="29"/>
      <c r="F131" s="29"/>
      <c r="G131" s="29"/>
      <c r="H131" s="29"/>
    </row>
    <row r="132" spans="1:8" ht="15.6" x14ac:dyDescent="0.25">
      <c r="A132" s="29"/>
      <c r="B132" s="29"/>
      <c r="C132" s="29"/>
      <c r="D132" s="29"/>
      <c r="E132" s="29"/>
      <c r="F132" s="29"/>
      <c r="G132" s="29"/>
      <c r="H132" s="29"/>
    </row>
    <row r="133" spans="1:8" ht="15.6" x14ac:dyDescent="0.25">
      <c r="A133" s="29"/>
      <c r="B133" s="29"/>
      <c r="C133" s="29"/>
      <c r="D133" s="29"/>
      <c r="E133" s="29"/>
      <c r="F133" s="29"/>
      <c r="G133" s="29"/>
      <c r="H133" s="29"/>
    </row>
  </sheetData>
  <mergeCells count="22">
    <mergeCell ref="A65:H65"/>
    <mergeCell ref="A66:H67"/>
    <mergeCell ref="G68:H68"/>
    <mergeCell ref="A69:A70"/>
    <mergeCell ref="B69:B70"/>
    <mergeCell ref="C69:C70"/>
    <mergeCell ref="A98:C98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  <mergeCell ref="D69:D70"/>
    <mergeCell ref="F69:F70"/>
    <mergeCell ref="A97:F97"/>
    <mergeCell ref="A61:H62"/>
    <mergeCell ref="A63:H64"/>
  </mergeCells>
  <printOptions horizontalCentered="1"/>
  <pageMargins left="0.25" right="0.25" top="0.75" bottom="0.75" header="0.5" footer="0.5"/>
  <pageSetup scale="74" orientation="portrait" horizontalDpi="4294967293" r:id="rId1"/>
  <headerFooter alignWithMargins="0"/>
  <rowBreaks count="1" manualBreakCount="1">
    <brk id="6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theme="5" tint="0.39997558519241921"/>
  </sheetPr>
  <dimension ref="A1:S4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370</v>
      </c>
      <c r="B6" s="256"/>
      <c r="C6" s="256"/>
      <c r="D6" s="257"/>
      <c r="E6" s="261" t="s">
        <v>3</v>
      </c>
      <c r="F6" s="262"/>
      <c r="G6" s="262"/>
      <c r="H6" s="265">
        <f>J27</f>
        <v>33400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05" t="s">
        <v>9</v>
      </c>
      <c r="F10" s="105" t="s">
        <v>10</v>
      </c>
      <c r="G10" s="275" t="s">
        <v>86</v>
      </c>
      <c r="H10" s="275" t="s">
        <v>49</v>
      </c>
      <c r="I10" s="273" t="s">
        <v>184</v>
      </c>
      <c r="J10" s="105" t="s">
        <v>12</v>
      </c>
    </row>
    <row r="11" spans="1:19" ht="15" customHeight="1" x14ac:dyDescent="0.25">
      <c r="A11" s="274"/>
      <c r="B11" s="275"/>
      <c r="C11" s="275"/>
      <c r="D11" s="275"/>
      <c r="E11" s="106" t="s">
        <v>13</v>
      </c>
      <c r="F11" s="106" t="s">
        <v>13</v>
      </c>
      <c r="G11" s="275" t="s">
        <v>14</v>
      </c>
      <c r="H11" s="275"/>
      <c r="I11" s="274"/>
      <c r="J11" s="106" t="s">
        <v>16</v>
      </c>
    </row>
    <row r="12" spans="1:19" ht="15" customHeight="1" x14ac:dyDescent="0.25">
      <c r="A12" s="56" t="s">
        <v>51</v>
      </c>
      <c r="B12" s="57">
        <f>SUM('A bus 2'!B12,'A bus 3'!B12,)</f>
        <v>2</v>
      </c>
      <c r="C12" s="57"/>
      <c r="D12" s="11"/>
      <c r="E12" s="57"/>
      <c r="F12" s="57">
        <f>SUM('A bus 2'!F12,'A bus 3'!F12,)</f>
        <v>580</v>
      </c>
      <c r="G12" s="57"/>
      <c r="H12" s="57"/>
      <c r="I12" s="57"/>
      <c r="J12" s="57">
        <f>SUM(D12:I12)</f>
        <v>580</v>
      </c>
      <c r="P12" s="12"/>
      <c r="S12" s="12"/>
    </row>
    <row r="13" spans="1:19" ht="15" customHeight="1" x14ac:dyDescent="0.25">
      <c r="A13" s="60" t="s">
        <v>52</v>
      </c>
      <c r="B13" s="57"/>
      <c r="C13" s="57">
        <f>SUM('A bus 2'!C13,'A bus 3'!C13,)</f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f>SUM('A bus 2'!C14,'A bus 3'!C14,)</f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f>SUM('A bus 2'!C15,'A bus 3'!C15,)</f>
        <v>6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f>SUM('A bus 2'!B16,'A bus 3'!B16)</f>
        <v>2</v>
      </c>
      <c r="C16" s="57"/>
      <c r="D16" s="16"/>
      <c r="E16" s="17"/>
      <c r="F16" s="17">
        <f>SUM('A bus 2'!F16,'A bus 3'!F16)</f>
        <v>770</v>
      </c>
      <c r="G16" s="17"/>
      <c r="H16" s="17"/>
      <c r="I16" s="57"/>
      <c r="J16" s="57">
        <f>SUM(D16:I16)</f>
        <v>770</v>
      </c>
      <c r="P16" s="14"/>
      <c r="S16" s="14"/>
    </row>
    <row r="17" spans="1:19" ht="15" customHeight="1" x14ac:dyDescent="0.25">
      <c r="A17" s="60" t="s">
        <v>52</v>
      </c>
      <c r="B17" s="57"/>
      <c r="C17" s="57">
        <f>SUM('A bus 2'!C17,'A bus 3'!C17,)</f>
        <v>14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f>SUM('A bus 2'!C18,'A bus 3'!C18,)</f>
        <v>6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f>SUM('A bus 2'!E19,'A bus 3'!E19,)</f>
        <v>23505</v>
      </c>
      <c r="F19" s="57"/>
      <c r="G19" s="57"/>
      <c r="H19" s="57"/>
      <c r="I19" s="13"/>
      <c r="J19" s="57">
        <f t="shared" ref="J19:J24" si="0">SUM(D19:I19)</f>
        <v>23505</v>
      </c>
      <c r="P19" s="14"/>
      <c r="S19" s="14"/>
    </row>
    <row r="20" spans="1:19" ht="15" customHeight="1" x14ac:dyDescent="0.25">
      <c r="A20" s="56" t="s">
        <v>89</v>
      </c>
      <c r="B20" s="57"/>
      <c r="C20" s="57"/>
      <c r="E20" s="57">
        <f>SUM('A bus 2'!E20,'A bus 3'!E20,)</f>
        <v>1915</v>
      </c>
      <c r="F20" s="57"/>
      <c r="G20" s="57"/>
      <c r="H20" s="57"/>
      <c r="I20" s="57"/>
      <c r="J20" s="57">
        <f>SUM(E20:I20)</f>
        <v>1915</v>
      </c>
      <c r="P20" s="14"/>
      <c r="S20" s="14"/>
    </row>
    <row r="21" spans="1:19" ht="15" customHeight="1" x14ac:dyDescent="0.25">
      <c r="A21" s="56" t="s">
        <v>59</v>
      </c>
      <c r="B21" s="57">
        <v>3</v>
      </c>
      <c r="C21" s="57"/>
      <c r="D21" s="57"/>
      <c r="E21" s="57">
        <f>SUM('A bus 2'!E21,'A bus 3'!E21)</f>
        <v>600</v>
      </c>
      <c r="F21" s="57"/>
      <c r="G21" s="57"/>
      <c r="H21" s="57">
        <f>SUM('A bus 2'!H21,'A bus 3'!H21)</f>
        <v>1380</v>
      </c>
      <c r="I21" s="57"/>
      <c r="J21" s="57">
        <f t="shared" si="0"/>
        <v>1980</v>
      </c>
      <c r="P21" s="14"/>
      <c r="S21" s="14"/>
    </row>
    <row r="22" spans="1:19" ht="15" customHeight="1" x14ac:dyDescent="0.25">
      <c r="A22" s="56" t="s">
        <v>69</v>
      </c>
      <c r="B22" s="57">
        <v>1</v>
      </c>
      <c r="C22" s="57"/>
      <c r="D22" s="57"/>
      <c r="F22" s="17"/>
      <c r="G22" s="17"/>
      <c r="H22" s="57">
        <v>50</v>
      </c>
      <c r="I22" s="57"/>
      <c r="J22" s="57">
        <f t="shared" si="0"/>
        <v>50</v>
      </c>
      <c r="P22" s="14"/>
      <c r="S22" s="14"/>
    </row>
    <row r="23" spans="1:19" ht="15" customHeight="1" x14ac:dyDescent="0.25">
      <c r="A23" s="56" t="s">
        <v>58</v>
      </c>
      <c r="B23" s="57"/>
      <c r="C23" s="57"/>
      <c r="D23" s="57"/>
      <c r="E23" s="57"/>
      <c r="F23" s="17"/>
      <c r="G23" s="17">
        <f>SUM('A bus 2'!G23,'A bus 3'!G22,)</f>
        <v>4130</v>
      </c>
      <c r="H23" s="17"/>
      <c r="I23" s="57"/>
      <c r="J23" s="57">
        <f t="shared" si="0"/>
        <v>4130</v>
      </c>
      <c r="P23" s="14"/>
      <c r="S23" s="14"/>
    </row>
    <row r="24" spans="1:19" ht="15" customHeight="1" thickBot="1" x14ac:dyDescent="0.3">
      <c r="A24" s="56" t="s">
        <v>367</v>
      </c>
      <c r="B24" s="57"/>
      <c r="C24" s="57"/>
      <c r="D24" s="11"/>
      <c r="E24" s="11"/>
      <c r="F24" s="11"/>
      <c r="G24" s="11">
        <v>470</v>
      </c>
      <c r="H24" s="11"/>
      <c r="I24" s="57"/>
      <c r="J24" s="57">
        <f t="shared" si="0"/>
        <v>470</v>
      </c>
      <c r="P24" s="14"/>
      <c r="S24" s="14"/>
    </row>
    <row r="25" spans="1:19" ht="13.2" customHeight="1" x14ac:dyDescent="0.25">
      <c r="A25" s="288" t="s">
        <v>17</v>
      </c>
      <c r="B25" s="289"/>
      <c r="C25" s="290"/>
      <c r="D25" s="276"/>
      <c r="E25" s="276">
        <f>SUM(E12:E24)</f>
        <v>26020</v>
      </c>
      <c r="F25" s="276">
        <f>SUM(F12:F24)</f>
        <v>1350</v>
      </c>
      <c r="G25" s="276">
        <f>SUM(G12:G24)</f>
        <v>4600</v>
      </c>
      <c r="H25" s="276">
        <f>SUM(H12:H24)</f>
        <v>1430</v>
      </c>
      <c r="I25" s="276"/>
      <c r="J25" s="278">
        <f>SUM(D25:I26)</f>
        <v>33400</v>
      </c>
      <c r="K25" s="19"/>
      <c r="L25" s="19"/>
    </row>
    <row r="26" spans="1:19" ht="13.8" customHeight="1" thickBot="1" x14ac:dyDescent="0.3">
      <c r="A26" s="291"/>
      <c r="B26" s="292"/>
      <c r="C26" s="293"/>
      <c r="D26" s="277"/>
      <c r="E26" s="277"/>
      <c r="F26" s="277"/>
      <c r="G26" s="277"/>
      <c r="H26" s="277"/>
      <c r="I26" s="277"/>
      <c r="J26" s="279"/>
      <c r="K26" s="19"/>
      <c r="L26" s="19"/>
      <c r="O26" s="19"/>
    </row>
    <row r="27" spans="1:19" x14ac:dyDescent="0.25">
      <c r="A27" s="280" t="s">
        <v>18</v>
      </c>
      <c r="B27" s="280"/>
      <c r="C27" s="280"/>
      <c r="D27" s="280"/>
      <c r="E27" s="280"/>
      <c r="F27" s="280"/>
      <c r="G27" s="280"/>
      <c r="H27" s="280"/>
      <c r="I27" s="281"/>
      <c r="J27" s="282">
        <f>SUM(J12:J24)</f>
        <v>33400</v>
      </c>
      <c r="K27" s="19"/>
      <c r="M27" s="19"/>
    </row>
    <row r="28" spans="1:19" ht="13.8" thickBot="1" x14ac:dyDescent="0.3">
      <c r="A28" s="280"/>
      <c r="B28" s="280"/>
      <c r="C28" s="280"/>
      <c r="D28" s="280"/>
      <c r="E28" s="280"/>
      <c r="F28" s="280"/>
      <c r="G28" s="280"/>
      <c r="H28" s="280"/>
      <c r="I28" s="281"/>
      <c r="J28" s="283"/>
    </row>
    <row r="29" spans="1:19" ht="13.8" thickTop="1" x14ac:dyDescent="0.25">
      <c r="A29" s="284" t="s">
        <v>70</v>
      </c>
      <c r="B29" s="284"/>
      <c r="C29" s="284"/>
      <c r="D29" s="284"/>
      <c r="E29" s="284"/>
      <c r="F29" s="284"/>
      <c r="G29" s="284"/>
      <c r="H29" s="284"/>
      <c r="I29" s="285"/>
      <c r="J29" s="286">
        <f>SUM('A bus 2'!J29:J30,'A bus 3'!J27:J28,)</f>
        <v>48845</v>
      </c>
    </row>
    <row r="30" spans="1:19" ht="13.8" thickBot="1" x14ac:dyDescent="0.3">
      <c r="A30" s="284"/>
      <c r="B30" s="284"/>
      <c r="C30" s="284"/>
      <c r="D30" s="284"/>
      <c r="E30" s="284"/>
      <c r="F30" s="284"/>
      <c r="G30" s="284"/>
      <c r="H30" s="284"/>
      <c r="I30" s="285"/>
      <c r="J30" s="287"/>
      <c r="M30" s="19"/>
    </row>
    <row r="31" spans="1:19" ht="13.8" thickTop="1" x14ac:dyDescent="0.25">
      <c r="A31" s="269" t="s">
        <v>19</v>
      </c>
      <c r="B31" s="269"/>
      <c r="C31" s="269"/>
      <c r="D31" s="20"/>
      <c r="E31" s="21"/>
      <c r="F31" s="22"/>
      <c r="G31" s="22"/>
      <c r="H31" s="22"/>
    </row>
    <row r="32" spans="1:19" x14ac:dyDescent="0.25">
      <c r="A32" s="270" t="s">
        <v>66</v>
      </c>
      <c r="B32" s="270"/>
      <c r="C32" s="270"/>
      <c r="D32" s="23"/>
      <c r="E32" s="270" t="s">
        <v>46</v>
      </c>
      <c r="F32" s="270"/>
      <c r="G32" s="270"/>
      <c r="H32" s="23"/>
      <c r="L32" s="19"/>
      <c r="M32" s="19"/>
      <c r="N32" s="19"/>
    </row>
    <row r="33" spans="1:12" x14ac:dyDescent="0.25">
      <c r="A33" s="270" t="s">
        <v>238</v>
      </c>
      <c r="B33" s="270"/>
      <c r="C33" s="270"/>
      <c r="D33" s="23"/>
      <c r="E33" s="270" t="s">
        <v>368</v>
      </c>
      <c r="F33" s="270"/>
      <c r="G33" s="270"/>
      <c r="H33" s="23"/>
      <c r="J33" s="54"/>
    </row>
    <row r="34" spans="1:12" x14ac:dyDescent="0.25">
      <c r="A34" s="270" t="s">
        <v>307</v>
      </c>
      <c r="B34" s="270"/>
      <c r="C34" s="270"/>
      <c r="D34" s="23"/>
      <c r="E34" s="270"/>
      <c r="F34" s="270"/>
      <c r="G34" s="270"/>
      <c r="H34" s="23"/>
      <c r="L34" s="19"/>
    </row>
    <row r="35" spans="1:12" x14ac:dyDescent="0.25">
      <c r="A35" s="270"/>
      <c r="B35" s="270"/>
      <c r="C35" s="270"/>
      <c r="D35" s="23"/>
      <c r="E35" s="24"/>
      <c r="F35" s="24"/>
      <c r="G35" s="24"/>
      <c r="H35" s="25">
        <f>SUM('A bus 2'!H35,'A bus 3'!H33,)</f>
        <v>15445</v>
      </c>
    </row>
    <row r="39" spans="1:12" x14ac:dyDescent="0.25">
      <c r="G39" s="19"/>
    </row>
    <row r="42" spans="1:12" x14ac:dyDescent="0.25">
      <c r="F42" s="19"/>
    </row>
  </sheetData>
  <mergeCells count="36">
    <mergeCell ref="A1:J2"/>
    <mergeCell ref="A3:J4"/>
    <mergeCell ref="A6:D7"/>
    <mergeCell ref="E6:G7"/>
    <mergeCell ref="H6:H7"/>
    <mergeCell ref="I6:J6"/>
    <mergeCell ref="I7:J7"/>
    <mergeCell ref="A5:J5"/>
    <mergeCell ref="A8:J9"/>
    <mergeCell ref="A10:A11"/>
    <mergeCell ref="B10:B11"/>
    <mergeCell ref="C10:C11"/>
    <mergeCell ref="D10:D11"/>
    <mergeCell ref="G10:G11"/>
    <mergeCell ref="H10:H11"/>
    <mergeCell ref="I10:I11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35:C35"/>
    <mergeCell ref="A31:C31"/>
    <mergeCell ref="A32:C32"/>
    <mergeCell ref="E32:G32"/>
    <mergeCell ref="A33:C33"/>
    <mergeCell ref="E33:G33"/>
    <mergeCell ref="A34:C34"/>
    <mergeCell ref="E34:G3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2060"/>
  </sheetPr>
  <dimension ref="A1:S66"/>
  <sheetViews>
    <sheetView topLeftCell="A49" zoomScaleNormal="100" workbookViewId="0">
      <selection activeCell="L58" sqref="L58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175</v>
      </c>
      <c r="B6" s="312"/>
      <c r="C6" s="312"/>
      <c r="D6" s="313"/>
      <c r="E6" s="261" t="s">
        <v>3</v>
      </c>
      <c r="F6" s="262"/>
      <c r="G6" s="262"/>
      <c r="H6" s="265">
        <f>J58</f>
        <v>57220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v>2</v>
      </c>
      <c r="C12" s="57"/>
      <c r="D12" s="11"/>
      <c r="E12" s="57"/>
      <c r="F12" s="57">
        <v>480</v>
      </c>
      <c r="G12" s="57"/>
      <c r="H12" s="57"/>
      <c r="I12" s="57"/>
      <c r="J12" s="57">
        <f>SUM(D12:I12)</f>
        <v>480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8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2</v>
      </c>
      <c r="C16" s="57"/>
      <c r="D16" s="16"/>
      <c r="E16" s="17"/>
      <c r="F16" s="17">
        <v>480</v>
      </c>
      <c r="G16" s="17"/>
      <c r="H16" s="17"/>
      <c r="I16" s="57"/>
      <c r="J16" s="57">
        <f t="shared" ref="J16:J22" si="0">SUM(D16:I16)</f>
        <v>480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10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8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176</v>
      </c>
      <c r="B19" s="57"/>
      <c r="C19" s="57"/>
      <c r="D19" s="57"/>
      <c r="E19" s="57"/>
      <c r="F19" s="18"/>
      <c r="G19" s="57">
        <v>600</v>
      </c>
      <c r="H19" s="57"/>
      <c r="I19" s="13"/>
      <c r="J19" s="57">
        <f t="shared" si="0"/>
        <v>600</v>
      </c>
      <c r="P19" s="14"/>
      <c r="S19" s="14"/>
    </row>
    <row r="20" spans="1:19" ht="13.05" customHeight="1" x14ac:dyDescent="0.25">
      <c r="A20" s="56" t="s">
        <v>177</v>
      </c>
      <c r="B20" s="57">
        <v>3</v>
      </c>
      <c r="C20" s="57"/>
      <c r="D20" s="16"/>
      <c r="E20" s="57"/>
      <c r="F20" s="57"/>
      <c r="G20" s="57">
        <v>90</v>
      </c>
      <c r="H20" s="57"/>
      <c r="I20" s="13"/>
      <c r="J20" s="57">
        <f t="shared" si="0"/>
        <v>90</v>
      </c>
      <c r="P20" s="14"/>
      <c r="S20" s="14"/>
    </row>
    <row r="21" spans="1:19" ht="13.05" customHeight="1" x14ac:dyDescent="0.25">
      <c r="A21" s="56" t="s">
        <v>58</v>
      </c>
      <c r="B21" s="57"/>
      <c r="C21" s="57"/>
      <c r="D21" s="57"/>
      <c r="E21" s="57"/>
      <c r="F21" s="18"/>
      <c r="G21" s="57">
        <v>5800</v>
      </c>
      <c r="H21" s="57"/>
      <c r="I21" s="13"/>
      <c r="J21" s="57">
        <f t="shared" si="0"/>
        <v>5800</v>
      </c>
      <c r="P21" s="14"/>
      <c r="S21" s="14"/>
    </row>
    <row r="22" spans="1:19" ht="13.05" customHeight="1" x14ac:dyDescent="0.25">
      <c r="A22" s="56" t="s">
        <v>64</v>
      </c>
      <c r="B22" s="57">
        <v>28</v>
      </c>
      <c r="C22" s="57"/>
      <c r="D22" s="16">
        <v>17500</v>
      </c>
      <c r="E22" s="57"/>
      <c r="F22" s="57"/>
      <c r="G22" s="57"/>
      <c r="H22" s="57"/>
      <c r="I22" s="13"/>
      <c r="J22" s="57">
        <f t="shared" si="0"/>
        <v>17500</v>
      </c>
      <c r="P22" s="14"/>
      <c r="S22" s="14"/>
    </row>
    <row r="23" spans="1:19" ht="13.05" customHeight="1" x14ac:dyDescent="0.25">
      <c r="A23" s="56" t="s">
        <v>179</v>
      </c>
      <c r="B23" s="57">
        <v>1</v>
      </c>
      <c r="C23" s="57"/>
      <c r="D23" s="11"/>
      <c r="E23" s="57"/>
      <c r="F23" s="57">
        <v>640</v>
      </c>
      <c r="G23" s="57"/>
      <c r="H23" s="57"/>
      <c r="I23" s="57"/>
      <c r="J23" s="57">
        <f>SUM(D23:I23)</f>
        <v>640</v>
      </c>
      <c r="P23" s="14"/>
      <c r="S23" s="14"/>
    </row>
    <row r="24" spans="1:19" ht="13.05" customHeight="1" x14ac:dyDescent="0.25">
      <c r="A24" s="60" t="s">
        <v>52</v>
      </c>
      <c r="B24" s="57"/>
      <c r="C24" s="57">
        <v>5</v>
      </c>
      <c r="D24" s="11"/>
      <c r="E24" s="57"/>
      <c r="G24" s="57"/>
      <c r="H24" s="57"/>
      <c r="I24" s="57"/>
      <c r="J24" s="57"/>
      <c r="P24" s="14"/>
      <c r="S24" s="14"/>
    </row>
    <row r="25" spans="1:19" ht="13.05" customHeight="1" x14ac:dyDescent="0.25">
      <c r="A25" s="60" t="s">
        <v>53</v>
      </c>
      <c r="B25" s="57"/>
      <c r="C25" s="57">
        <v>3</v>
      </c>
      <c r="D25" s="11"/>
      <c r="E25" s="57"/>
      <c r="F25" s="57"/>
      <c r="G25" s="57"/>
      <c r="H25" s="57"/>
      <c r="I25" s="57"/>
      <c r="J25" s="57"/>
      <c r="P25" s="14"/>
      <c r="S25" s="14"/>
    </row>
    <row r="26" spans="1:19" ht="13.05" customHeight="1" x14ac:dyDescent="0.25">
      <c r="A26" s="60" t="s">
        <v>54</v>
      </c>
      <c r="B26" s="57"/>
      <c r="C26" s="57">
        <v>4</v>
      </c>
      <c r="D26" s="11"/>
      <c r="E26" s="57"/>
      <c r="F26" s="57"/>
      <c r="G26" s="57"/>
      <c r="H26" s="57"/>
      <c r="I26" s="57"/>
      <c r="J26" s="57"/>
      <c r="P26" s="14"/>
      <c r="S26" s="14"/>
    </row>
    <row r="27" spans="1:19" ht="13.05" customHeight="1" x14ac:dyDescent="0.25">
      <c r="A27" s="60" t="s">
        <v>178</v>
      </c>
      <c r="B27" s="57"/>
      <c r="C27" s="57">
        <v>6</v>
      </c>
      <c r="D27" s="16"/>
      <c r="E27" s="17"/>
      <c r="F27" s="17"/>
      <c r="G27" s="17"/>
      <c r="H27" s="17"/>
      <c r="I27" s="57"/>
      <c r="J27" s="57"/>
      <c r="P27" s="14"/>
      <c r="S27" s="14"/>
    </row>
    <row r="28" spans="1:19" ht="13.05" customHeight="1" x14ac:dyDescent="0.25">
      <c r="A28" s="56" t="s">
        <v>180</v>
      </c>
      <c r="B28" s="57"/>
      <c r="C28" s="57"/>
      <c r="D28" s="16"/>
      <c r="E28" s="17"/>
      <c r="F28" s="17">
        <v>790</v>
      </c>
      <c r="G28" s="17"/>
      <c r="H28" s="17"/>
      <c r="I28" s="57"/>
      <c r="J28" s="57">
        <f t="shared" ref="J28:J55" si="1">SUM(D28:I28)</f>
        <v>790</v>
      </c>
      <c r="P28" s="14"/>
      <c r="S28" s="14"/>
    </row>
    <row r="29" spans="1:19" ht="13.05" customHeight="1" x14ac:dyDescent="0.25">
      <c r="A29" s="56" t="s">
        <v>181</v>
      </c>
      <c r="B29" s="57">
        <v>1</v>
      </c>
      <c r="C29" s="57"/>
      <c r="D29" s="16"/>
      <c r="E29" s="17"/>
      <c r="F29" s="17">
        <v>690</v>
      </c>
      <c r="G29" s="17"/>
      <c r="H29" s="17"/>
      <c r="I29" s="57"/>
      <c r="J29" s="57">
        <f t="shared" si="1"/>
        <v>690</v>
      </c>
      <c r="P29" s="14"/>
      <c r="S29" s="14"/>
    </row>
    <row r="30" spans="1:19" ht="13.05" customHeight="1" x14ac:dyDescent="0.25">
      <c r="A30" s="60" t="s">
        <v>52</v>
      </c>
      <c r="B30" s="57"/>
      <c r="C30" s="57">
        <v>9</v>
      </c>
      <c r="D30" s="57"/>
      <c r="E30" s="57"/>
      <c r="F30" s="57"/>
      <c r="G30" s="57"/>
      <c r="H30" s="57"/>
      <c r="I30" s="13"/>
      <c r="J30" s="57"/>
      <c r="P30" s="14"/>
      <c r="S30" s="14"/>
    </row>
    <row r="31" spans="1:19" ht="13.05" customHeight="1" x14ac:dyDescent="0.25">
      <c r="A31" s="60" t="s">
        <v>54</v>
      </c>
      <c r="B31" s="57"/>
      <c r="C31" s="57">
        <v>4</v>
      </c>
      <c r="D31" s="57"/>
      <c r="E31" s="57"/>
      <c r="F31" s="57"/>
      <c r="G31" s="57"/>
      <c r="H31" s="57"/>
      <c r="I31" s="13"/>
      <c r="J31" s="57"/>
      <c r="P31" s="14"/>
      <c r="S31" s="14"/>
    </row>
    <row r="32" spans="1:19" ht="13.05" customHeight="1" x14ac:dyDescent="0.25">
      <c r="A32" s="60" t="s">
        <v>178</v>
      </c>
      <c r="B32" s="57"/>
      <c r="C32" s="57">
        <v>6</v>
      </c>
      <c r="D32" s="16"/>
      <c r="E32" s="57"/>
      <c r="F32" s="57"/>
      <c r="G32" s="57"/>
      <c r="H32" s="57"/>
      <c r="I32" s="13"/>
      <c r="J32" s="57"/>
      <c r="P32" s="14"/>
      <c r="S32" s="14"/>
    </row>
    <row r="33" spans="1:19" ht="13.05" customHeight="1" x14ac:dyDescent="0.25">
      <c r="A33" s="56" t="s">
        <v>182</v>
      </c>
      <c r="B33" s="57"/>
      <c r="C33" s="57"/>
      <c r="D33" s="16"/>
      <c r="E33" s="57"/>
      <c r="F33" s="57">
        <v>840</v>
      </c>
      <c r="G33" s="57"/>
      <c r="H33" s="57"/>
      <c r="I33" s="13"/>
      <c r="J33" s="57">
        <f t="shared" si="1"/>
        <v>840</v>
      </c>
      <c r="P33" s="14"/>
      <c r="S33" s="14"/>
    </row>
    <row r="34" spans="1:19" ht="13.05" customHeight="1" x14ac:dyDescent="0.25">
      <c r="A34" s="56" t="s">
        <v>185</v>
      </c>
      <c r="B34" s="57"/>
      <c r="C34" s="57"/>
      <c r="D34" s="16">
        <v>1200</v>
      </c>
      <c r="E34" s="57"/>
      <c r="F34" s="57"/>
      <c r="G34" s="57"/>
      <c r="H34" s="57"/>
      <c r="I34" s="13"/>
      <c r="J34" s="57">
        <f t="shared" si="1"/>
        <v>1200</v>
      </c>
      <c r="P34" s="14"/>
      <c r="S34" s="14"/>
    </row>
    <row r="35" spans="1:19" ht="13.05" customHeight="1" x14ac:dyDescent="0.25">
      <c r="A35" s="56" t="s">
        <v>186</v>
      </c>
      <c r="B35" s="57"/>
      <c r="C35" s="57"/>
      <c r="D35" s="16"/>
      <c r="E35" s="57"/>
      <c r="F35" s="57"/>
      <c r="G35" s="57">
        <v>810</v>
      </c>
      <c r="H35" s="57"/>
      <c r="I35" s="13"/>
      <c r="J35" s="57">
        <f t="shared" si="1"/>
        <v>810</v>
      </c>
      <c r="P35" s="14"/>
      <c r="S35" s="14"/>
    </row>
    <row r="36" spans="1:19" ht="13.05" customHeight="1" x14ac:dyDescent="0.25">
      <c r="A36" s="56" t="s">
        <v>187</v>
      </c>
      <c r="B36" s="57"/>
      <c r="C36" s="57"/>
      <c r="D36" s="16"/>
      <c r="E36" s="57"/>
      <c r="F36" s="57"/>
      <c r="G36" s="57"/>
      <c r="H36" s="57"/>
      <c r="I36" s="13">
        <v>1250</v>
      </c>
      <c r="J36" s="57">
        <f t="shared" si="1"/>
        <v>1250</v>
      </c>
      <c r="P36" s="14"/>
      <c r="S36" s="14"/>
    </row>
    <row r="37" spans="1:19" ht="13.05" customHeight="1" x14ac:dyDescent="0.25">
      <c r="A37" s="56" t="s">
        <v>188</v>
      </c>
      <c r="B37" s="57"/>
      <c r="C37" s="57"/>
      <c r="D37" s="16"/>
      <c r="E37" s="57"/>
      <c r="F37" s="57"/>
      <c r="G37" s="57"/>
      <c r="H37" s="57">
        <v>4160</v>
      </c>
      <c r="I37" s="108" t="s">
        <v>190</v>
      </c>
      <c r="J37" s="57">
        <f t="shared" si="1"/>
        <v>4160</v>
      </c>
      <c r="P37" s="14"/>
      <c r="S37" s="14"/>
    </row>
    <row r="38" spans="1:19" ht="13.05" customHeight="1" x14ac:dyDescent="0.25">
      <c r="A38" s="56" t="s">
        <v>189</v>
      </c>
      <c r="B38" s="57"/>
      <c r="C38" s="57"/>
      <c r="D38" s="16"/>
      <c r="E38" s="57"/>
      <c r="F38" s="57"/>
      <c r="G38" s="57"/>
      <c r="H38" s="57">
        <v>900</v>
      </c>
      <c r="I38" s="13">
        <v>1400</v>
      </c>
      <c r="J38" s="57">
        <f t="shared" si="1"/>
        <v>2300</v>
      </c>
      <c r="P38" s="14"/>
      <c r="S38" s="14"/>
    </row>
    <row r="39" spans="1:19" ht="13.05" customHeight="1" x14ac:dyDescent="0.25">
      <c r="A39" s="56" t="s">
        <v>191</v>
      </c>
      <c r="B39" s="57"/>
      <c r="C39" s="57"/>
      <c r="D39" s="16">
        <v>2445</v>
      </c>
      <c r="E39" s="57"/>
      <c r="F39" s="57"/>
      <c r="G39" s="57"/>
      <c r="H39" s="57"/>
      <c r="I39" s="13"/>
      <c r="J39" s="57">
        <f t="shared" si="1"/>
        <v>2445</v>
      </c>
      <c r="P39" s="14"/>
      <c r="S39" s="14"/>
    </row>
    <row r="40" spans="1:19" ht="13.05" customHeight="1" x14ac:dyDescent="0.25">
      <c r="A40" s="56" t="s">
        <v>192</v>
      </c>
      <c r="B40" s="57"/>
      <c r="C40" s="57"/>
      <c r="D40" s="16">
        <v>840</v>
      </c>
      <c r="E40" s="57"/>
      <c r="F40" s="57"/>
      <c r="G40" s="57"/>
      <c r="H40" s="57"/>
      <c r="I40" s="13"/>
      <c r="J40" s="57">
        <f t="shared" si="1"/>
        <v>840</v>
      </c>
      <c r="P40" s="14"/>
      <c r="S40" s="14"/>
    </row>
    <row r="41" spans="1:19" ht="13.05" customHeight="1" x14ac:dyDescent="0.25">
      <c r="A41" s="56" t="s">
        <v>193</v>
      </c>
      <c r="B41" s="57"/>
      <c r="C41" s="57"/>
      <c r="D41" s="16"/>
      <c r="E41" s="57">
        <v>400</v>
      </c>
      <c r="F41" s="57"/>
      <c r="G41" s="57"/>
      <c r="H41" s="57"/>
      <c r="I41" s="13"/>
      <c r="J41" s="57">
        <f t="shared" si="1"/>
        <v>400</v>
      </c>
      <c r="S41" s="14"/>
    </row>
    <row r="42" spans="1:19" ht="13.05" customHeight="1" x14ac:dyDescent="0.25">
      <c r="A42" s="56" t="s">
        <v>194</v>
      </c>
      <c r="B42" s="57"/>
      <c r="C42" s="57"/>
      <c r="D42" s="16"/>
      <c r="E42" s="57">
        <v>360</v>
      </c>
      <c r="F42" s="57"/>
      <c r="G42" s="57"/>
      <c r="H42" s="57"/>
      <c r="I42" s="13"/>
      <c r="J42" s="57">
        <f t="shared" si="1"/>
        <v>360</v>
      </c>
      <c r="P42" s="14"/>
      <c r="S42" s="14"/>
    </row>
    <row r="43" spans="1:19" ht="13.05" customHeight="1" x14ac:dyDescent="0.25">
      <c r="A43" s="56" t="s">
        <v>195</v>
      </c>
      <c r="B43" s="57">
        <v>1</v>
      </c>
      <c r="C43" s="57"/>
      <c r="D43" s="16"/>
      <c r="E43" s="17"/>
      <c r="F43" s="57">
        <v>50</v>
      </c>
      <c r="G43" s="17"/>
      <c r="H43" s="17"/>
      <c r="I43" s="57"/>
      <c r="J43" s="57">
        <f t="shared" ref="J43" si="2">SUM(D43:I43)</f>
        <v>50</v>
      </c>
      <c r="P43" s="14"/>
      <c r="S43" s="14"/>
    </row>
    <row r="44" spans="1:19" ht="13.05" customHeight="1" x14ac:dyDescent="0.25">
      <c r="A44" s="60" t="s">
        <v>52</v>
      </c>
      <c r="B44" s="57"/>
      <c r="C44" s="57">
        <v>1</v>
      </c>
      <c r="D44" s="57"/>
      <c r="E44" s="57"/>
      <c r="G44" s="57"/>
      <c r="H44" s="57"/>
      <c r="I44" s="13"/>
      <c r="J44" s="57"/>
      <c r="P44" s="14"/>
      <c r="S44" s="14"/>
    </row>
    <row r="45" spans="1:19" ht="13.05" customHeight="1" x14ac:dyDescent="0.25">
      <c r="A45" s="60" t="s">
        <v>54</v>
      </c>
      <c r="B45" s="57"/>
      <c r="C45" s="57">
        <v>1</v>
      </c>
      <c r="D45" s="16"/>
      <c r="E45" s="57"/>
      <c r="F45" s="57"/>
      <c r="G45" s="57"/>
      <c r="H45" s="57"/>
      <c r="I45" s="13"/>
      <c r="J45" s="57"/>
      <c r="P45" s="14"/>
      <c r="S45" s="14"/>
    </row>
    <row r="46" spans="1:19" ht="13.05" customHeight="1" x14ac:dyDescent="0.25">
      <c r="A46" s="56" t="s">
        <v>196</v>
      </c>
      <c r="B46" s="57"/>
      <c r="C46" s="57"/>
      <c r="D46" s="16"/>
      <c r="E46" s="57">
        <v>80</v>
      </c>
      <c r="F46" s="57"/>
      <c r="G46" s="57"/>
      <c r="H46" s="57"/>
      <c r="I46" s="13"/>
      <c r="J46" s="57">
        <f t="shared" si="1"/>
        <v>80</v>
      </c>
      <c r="P46" s="14"/>
      <c r="S46" s="14"/>
    </row>
    <row r="47" spans="1:19" ht="13.05" customHeight="1" x14ac:dyDescent="0.25">
      <c r="A47" s="56" t="s">
        <v>197</v>
      </c>
      <c r="B47" s="57"/>
      <c r="C47" s="57"/>
      <c r="D47" s="16">
        <v>50</v>
      </c>
      <c r="E47" s="57"/>
      <c r="F47" s="57"/>
      <c r="G47" s="57"/>
      <c r="H47" s="57"/>
      <c r="I47" s="13"/>
      <c r="J47" s="57">
        <f t="shared" si="1"/>
        <v>50</v>
      </c>
      <c r="P47" s="14"/>
      <c r="S47" s="14"/>
    </row>
    <row r="48" spans="1:19" ht="13.05" customHeight="1" x14ac:dyDescent="0.25">
      <c r="A48" s="56" t="s">
        <v>198</v>
      </c>
      <c r="B48" s="57"/>
      <c r="C48" s="57"/>
      <c r="D48" s="16"/>
      <c r="E48" s="57">
        <v>125</v>
      </c>
      <c r="F48" s="57"/>
      <c r="G48" s="57"/>
      <c r="H48" s="57"/>
      <c r="I48" s="13"/>
      <c r="J48" s="57">
        <f t="shared" si="1"/>
        <v>125</v>
      </c>
      <c r="P48" s="14"/>
      <c r="S48" s="14"/>
    </row>
    <row r="49" spans="1:19" ht="13.05" customHeight="1" x14ac:dyDescent="0.25">
      <c r="A49" s="56" t="s">
        <v>199</v>
      </c>
      <c r="B49" s="57"/>
      <c r="C49" s="57"/>
      <c r="D49" s="16">
        <v>2280</v>
      </c>
      <c r="E49" s="57">
        <v>4630</v>
      </c>
      <c r="F49" s="57"/>
      <c r="G49" s="57"/>
      <c r="H49" s="57"/>
      <c r="I49" s="13"/>
      <c r="J49" s="57">
        <f t="shared" si="1"/>
        <v>6910</v>
      </c>
      <c r="P49" s="14"/>
      <c r="S49" s="14"/>
    </row>
    <row r="50" spans="1:19" ht="13.05" customHeight="1" x14ac:dyDescent="0.25">
      <c r="A50" s="56" t="s">
        <v>200</v>
      </c>
      <c r="B50" s="57"/>
      <c r="C50" s="57"/>
      <c r="D50" s="16"/>
      <c r="E50" s="57"/>
      <c r="F50" s="57"/>
      <c r="G50" s="57"/>
      <c r="H50" s="57">
        <v>1530</v>
      </c>
      <c r="I50" s="13"/>
      <c r="J50" s="57">
        <f t="shared" si="1"/>
        <v>1530</v>
      </c>
      <c r="P50" s="14"/>
      <c r="S50" s="14"/>
    </row>
    <row r="51" spans="1:19" ht="13.05" customHeight="1" x14ac:dyDescent="0.25">
      <c r="A51" s="56" t="s">
        <v>201</v>
      </c>
      <c r="B51" s="57"/>
      <c r="C51" s="57"/>
      <c r="D51" s="16"/>
      <c r="E51" s="57"/>
      <c r="F51" s="57"/>
      <c r="G51" s="57"/>
      <c r="H51" s="57">
        <v>80</v>
      </c>
      <c r="I51" s="13"/>
      <c r="J51" s="57">
        <f t="shared" si="1"/>
        <v>80</v>
      </c>
      <c r="P51" s="14"/>
      <c r="S51" s="14"/>
    </row>
    <row r="52" spans="1:19" ht="13.05" customHeight="1" x14ac:dyDescent="0.25">
      <c r="A52" s="56" t="s">
        <v>202</v>
      </c>
      <c r="B52" s="57">
        <v>4</v>
      </c>
      <c r="C52" s="57"/>
      <c r="D52" s="16">
        <v>320</v>
      </c>
      <c r="E52" s="57"/>
      <c r="F52" s="57"/>
      <c r="G52" s="57"/>
      <c r="H52" s="57"/>
      <c r="I52" s="13"/>
      <c r="J52" s="57">
        <f t="shared" si="1"/>
        <v>320</v>
      </c>
      <c r="P52" s="14"/>
      <c r="S52" s="14"/>
    </row>
    <row r="53" spans="1:19" ht="13.05" customHeight="1" x14ac:dyDescent="0.25">
      <c r="A53" s="56" t="s">
        <v>167</v>
      </c>
      <c r="B53" s="57"/>
      <c r="C53" s="57"/>
      <c r="D53" s="16">
        <v>640</v>
      </c>
      <c r="E53" s="57"/>
      <c r="F53" s="57"/>
      <c r="G53" s="57"/>
      <c r="H53" s="108" t="s">
        <v>204</v>
      </c>
      <c r="I53" s="13"/>
      <c r="J53" s="57">
        <f t="shared" si="1"/>
        <v>640</v>
      </c>
      <c r="P53" s="14"/>
      <c r="S53" s="14"/>
    </row>
    <row r="54" spans="1:19" ht="13.05" customHeight="1" x14ac:dyDescent="0.25">
      <c r="A54" s="56" t="s">
        <v>203</v>
      </c>
      <c r="B54" s="57">
        <v>3</v>
      </c>
      <c r="C54" s="57"/>
      <c r="D54" s="16"/>
      <c r="E54" s="57"/>
      <c r="F54" s="57"/>
      <c r="G54" s="57">
        <v>2800</v>
      </c>
      <c r="H54" s="57">
        <v>1440</v>
      </c>
      <c r="I54" s="13"/>
      <c r="J54" s="57">
        <f t="shared" si="1"/>
        <v>4240</v>
      </c>
      <c r="L54" s="19"/>
      <c r="P54" s="14"/>
      <c r="S54" s="14"/>
    </row>
    <row r="55" spans="1:19" ht="13.05" customHeight="1" thickBot="1" x14ac:dyDescent="0.3">
      <c r="A55" s="56" t="s">
        <v>205</v>
      </c>
      <c r="B55" s="57"/>
      <c r="C55" s="57"/>
      <c r="D55" s="16">
        <v>1520</v>
      </c>
      <c r="E55" s="57"/>
      <c r="F55" s="57"/>
      <c r="G55" s="57"/>
      <c r="H55" s="57"/>
      <c r="I55" s="13"/>
      <c r="J55" s="57">
        <f t="shared" si="1"/>
        <v>1520</v>
      </c>
      <c r="L55" s="19"/>
      <c r="P55" s="14"/>
      <c r="S55" s="14"/>
    </row>
    <row r="56" spans="1:19" ht="13.2" customHeight="1" x14ac:dyDescent="0.25">
      <c r="A56" s="288" t="s">
        <v>17</v>
      </c>
      <c r="B56" s="289"/>
      <c r="C56" s="290"/>
      <c r="D56" s="276">
        <f t="shared" ref="D56:I56" si="3">SUM(D12:D55)</f>
        <v>26795</v>
      </c>
      <c r="E56" s="276">
        <f t="shared" si="3"/>
        <v>5595</v>
      </c>
      <c r="F56" s="276">
        <f t="shared" si="3"/>
        <v>3970</v>
      </c>
      <c r="G56" s="276">
        <f t="shared" si="3"/>
        <v>10100</v>
      </c>
      <c r="H56" s="276">
        <f t="shared" si="3"/>
        <v>8110</v>
      </c>
      <c r="I56" s="276">
        <f t="shared" si="3"/>
        <v>2650</v>
      </c>
      <c r="J56" s="278">
        <f>SUM(D56:I57)</f>
        <v>57220</v>
      </c>
      <c r="K56" s="19"/>
      <c r="L56" s="19"/>
    </row>
    <row r="57" spans="1:19" ht="13.8" customHeight="1" thickBot="1" x14ac:dyDescent="0.3">
      <c r="A57" s="291"/>
      <c r="B57" s="292"/>
      <c r="C57" s="293"/>
      <c r="D57" s="277"/>
      <c r="E57" s="277"/>
      <c r="F57" s="277"/>
      <c r="G57" s="277"/>
      <c r="H57" s="277"/>
      <c r="I57" s="277"/>
      <c r="J57" s="279"/>
      <c r="K57" s="19"/>
      <c r="L57" s="19"/>
      <c r="O57" s="19"/>
    </row>
    <row r="58" spans="1:19" x14ac:dyDescent="0.25">
      <c r="A58" s="280" t="s">
        <v>18</v>
      </c>
      <c r="B58" s="280"/>
      <c r="C58" s="280"/>
      <c r="D58" s="280"/>
      <c r="E58" s="280"/>
      <c r="F58" s="280"/>
      <c r="G58" s="280"/>
      <c r="H58" s="280"/>
      <c r="I58" s="281"/>
      <c r="J58" s="282">
        <f>SUM(J12:J55)</f>
        <v>57220</v>
      </c>
      <c r="K58" s="19"/>
      <c r="M58" s="19"/>
    </row>
    <row r="59" spans="1:19" ht="13.8" thickBot="1" x14ac:dyDescent="0.3">
      <c r="A59" s="280"/>
      <c r="B59" s="280"/>
      <c r="C59" s="280"/>
      <c r="D59" s="280"/>
      <c r="E59" s="280"/>
      <c r="F59" s="280"/>
      <c r="G59" s="280"/>
      <c r="H59" s="280"/>
      <c r="I59" s="281"/>
      <c r="J59" s="283"/>
    </row>
    <row r="60" spans="1:19" ht="13.8" thickTop="1" x14ac:dyDescent="0.25">
      <c r="A60" s="284" t="s">
        <v>157</v>
      </c>
      <c r="B60" s="284"/>
      <c r="C60" s="284"/>
      <c r="D60" s="284"/>
      <c r="E60" s="284"/>
      <c r="F60" s="284"/>
      <c r="G60" s="284"/>
      <c r="H60" s="284"/>
      <c r="I60" s="285"/>
      <c r="J60" s="286">
        <v>57335</v>
      </c>
      <c r="L60" s="55">
        <v>57330</v>
      </c>
    </row>
    <row r="61" spans="1:19" ht="13.8" thickBot="1" x14ac:dyDescent="0.3">
      <c r="A61" s="284"/>
      <c r="B61" s="284"/>
      <c r="C61" s="284"/>
      <c r="D61" s="284"/>
      <c r="E61" s="284"/>
      <c r="F61" s="284"/>
      <c r="G61" s="284"/>
      <c r="H61" s="284"/>
      <c r="I61" s="285"/>
      <c r="J61" s="287"/>
      <c r="M61" s="19"/>
    </row>
    <row r="62" spans="1:19" ht="13.8" thickTop="1" x14ac:dyDescent="0.25">
      <c r="A62" s="269" t="s">
        <v>19</v>
      </c>
      <c r="B62" s="269"/>
      <c r="C62" s="269"/>
      <c r="D62" s="20"/>
      <c r="E62" s="21"/>
      <c r="F62" s="22"/>
      <c r="G62" s="22"/>
      <c r="H62" s="22"/>
    </row>
    <row r="63" spans="1:19" x14ac:dyDescent="0.25">
      <c r="A63" s="270" t="s">
        <v>207</v>
      </c>
      <c r="B63" s="270"/>
      <c r="C63" s="270"/>
      <c r="D63" s="23"/>
      <c r="E63" s="270" t="s">
        <v>206</v>
      </c>
      <c r="F63" s="270"/>
      <c r="G63" s="270"/>
      <c r="H63" s="23"/>
      <c r="M63" s="19"/>
      <c r="N63" s="19"/>
    </row>
    <row r="64" spans="1:19" x14ac:dyDescent="0.25">
      <c r="A64" s="270" t="s">
        <v>159</v>
      </c>
      <c r="B64" s="270"/>
      <c r="C64" s="270"/>
      <c r="D64" s="23"/>
      <c r="E64" s="270" t="s">
        <v>46</v>
      </c>
      <c r="F64" s="270"/>
      <c r="G64" s="270"/>
      <c r="H64" s="23"/>
    </row>
    <row r="65" spans="1:8" x14ac:dyDescent="0.25">
      <c r="A65" s="270"/>
      <c r="B65" s="270"/>
      <c r="C65" s="270"/>
      <c r="D65" s="23"/>
      <c r="E65" s="270"/>
      <c r="F65" s="270"/>
      <c r="G65" s="270"/>
      <c r="H65" s="23"/>
    </row>
    <row r="66" spans="1:8" x14ac:dyDescent="0.25">
      <c r="A66" s="270"/>
      <c r="B66" s="270"/>
      <c r="C66" s="270"/>
      <c r="D66" s="23"/>
      <c r="E66" s="24"/>
      <c r="F66" s="24"/>
      <c r="G66" s="24"/>
      <c r="H66" s="25">
        <f>J60-J58</f>
        <v>115</v>
      </c>
    </row>
  </sheetData>
  <mergeCells count="35">
    <mergeCell ref="A65:C65"/>
    <mergeCell ref="E65:G65"/>
    <mergeCell ref="A66:C66"/>
    <mergeCell ref="I10:I11"/>
    <mergeCell ref="A62:C62"/>
    <mergeCell ref="A63:C63"/>
    <mergeCell ref="E63:G63"/>
    <mergeCell ref="A64:C64"/>
    <mergeCell ref="E64:G64"/>
    <mergeCell ref="I56:I57"/>
    <mergeCell ref="J56:J57"/>
    <mergeCell ref="A58:I59"/>
    <mergeCell ref="J58:J59"/>
    <mergeCell ref="A60:I61"/>
    <mergeCell ref="J60:J61"/>
    <mergeCell ref="A56:C57"/>
    <mergeCell ref="D56:D57"/>
    <mergeCell ref="E56:E57"/>
    <mergeCell ref="F56:F57"/>
    <mergeCell ref="G56:G57"/>
    <mergeCell ref="H56:H57"/>
    <mergeCell ref="A8:J9"/>
    <mergeCell ref="A10:A11"/>
    <mergeCell ref="B10:B11"/>
    <mergeCell ref="C10:C11"/>
    <mergeCell ref="D10:D11"/>
    <mergeCell ref="G10:G11"/>
    <mergeCell ref="H10:H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2060"/>
  </sheetPr>
  <dimension ref="A1:S49"/>
  <sheetViews>
    <sheetView topLeftCell="A28" zoomScaleNormal="100" workbookViewId="0">
      <selection activeCell="L58" sqref="L58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208</v>
      </c>
      <c r="B6" s="312"/>
      <c r="C6" s="312"/>
      <c r="D6" s="313"/>
      <c r="E6" s="261" t="s">
        <v>3</v>
      </c>
      <c r="F6" s="262"/>
      <c r="G6" s="262"/>
      <c r="H6" s="265">
        <f>J35</f>
        <v>30725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49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v>2</v>
      </c>
      <c r="C12" s="57"/>
      <c r="D12" s="11"/>
      <c r="E12" s="57"/>
      <c r="F12" s="57">
        <v>480</v>
      </c>
      <c r="G12" s="57"/>
      <c r="H12" s="57"/>
      <c r="I12" s="57"/>
      <c r="J12" s="57">
        <f>SUM(D12:I12)</f>
        <v>480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8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2</v>
      </c>
      <c r="C16" s="57"/>
      <c r="D16" s="16"/>
      <c r="E16" s="17"/>
      <c r="F16" s="17">
        <v>480</v>
      </c>
      <c r="G16" s="17"/>
      <c r="H16" s="17"/>
      <c r="I16" s="57"/>
      <c r="J16" s="57">
        <f t="shared" ref="J16:J32" si="0">SUM(D16:I16)</f>
        <v>480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10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8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209</v>
      </c>
      <c r="B19" s="57">
        <v>2</v>
      </c>
      <c r="C19" s="57"/>
      <c r="D19" s="57"/>
      <c r="E19" s="57"/>
      <c r="F19" s="17">
        <v>100</v>
      </c>
      <c r="G19" s="57"/>
      <c r="H19" s="57"/>
      <c r="I19" s="13"/>
      <c r="J19" s="57">
        <f t="shared" si="0"/>
        <v>100</v>
      </c>
      <c r="P19" s="14"/>
      <c r="S19" s="14"/>
    </row>
    <row r="20" spans="1:19" ht="13.05" customHeight="1" x14ac:dyDescent="0.25">
      <c r="A20" s="60" t="s">
        <v>52</v>
      </c>
      <c r="B20" s="57"/>
      <c r="C20" s="57">
        <v>2</v>
      </c>
      <c r="D20" s="16"/>
      <c r="E20" s="57"/>
      <c r="F20" s="57"/>
      <c r="G20" s="57"/>
      <c r="H20" s="57"/>
      <c r="I20" s="13"/>
      <c r="J20" s="57"/>
      <c r="P20" s="14"/>
      <c r="S20" s="14"/>
    </row>
    <row r="21" spans="1:19" ht="13.05" customHeight="1" x14ac:dyDescent="0.25">
      <c r="A21" s="60" t="s">
        <v>54</v>
      </c>
      <c r="B21" s="57"/>
      <c r="C21" s="57">
        <v>2</v>
      </c>
      <c r="D21" s="57"/>
      <c r="E21" s="57"/>
      <c r="F21" s="18"/>
      <c r="G21" s="57"/>
      <c r="H21" s="57"/>
      <c r="I21" s="13"/>
      <c r="J21" s="57"/>
      <c r="P21" s="14"/>
      <c r="S21" s="14"/>
    </row>
    <row r="22" spans="1:19" ht="13.05" customHeight="1" x14ac:dyDescent="0.25">
      <c r="A22" s="56" t="s">
        <v>176</v>
      </c>
      <c r="B22" s="57"/>
      <c r="C22" s="57"/>
      <c r="D22" s="16"/>
      <c r="E22" s="57"/>
      <c r="F22" s="57"/>
      <c r="G22" s="57">
        <v>600</v>
      </c>
      <c r="H22" s="57"/>
      <c r="I22" s="13"/>
      <c r="J22" s="57">
        <f t="shared" si="0"/>
        <v>600</v>
      </c>
      <c r="P22" s="14"/>
      <c r="S22" s="14"/>
    </row>
    <row r="23" spans="1:19" ht="13.05" customHeight="1" x14ac:dyDescent="0.25">
      <c r="A23" s="56" t="s">
        <v>58</v>
      </c>
      <c r="B23" s="57"/>
      <c r="C23" s="57"/>
      <c r="D23" s="11"/>
      <c r="E23" s="57">
        <v>90</v>
      </c>
      <c r="F23" s="57"/>
      <c r="G23" s="57">
        <v>5800</v>
      </c>
      <c r="H23" s="57">
        <v>120</v>
      </c>
      <c r="I23" s="57"/>
      <c r="J23" s="57">
        <f t="shared" si="0"/>
        <v>6010</v>
      </c>
      <c r="P23" s="14"/>
      <c r="S23" s="14"/>
    </row>
    <row r="24" spans="1:19" ht="13.05" customHeight="1" x14ac:dyDescent="0.25">
      <c r="A24" s="56" t="s">
        <v>210</v>
      </c>
      <c r="B24" s="57">
        <v>4</v>
      </c>
      <c r="C24" s="57"/>
      <c r="D24" s="11"/>
      <c r="E24" s="57">
        <v>560</v>
      </c>
      <c r="G24" s="57"/>
      <c r="H24" s="57"/>
      <c r="I24" s="57"/>
      <c r="J24" s="57">
        <f t="shared" si="0"/>
        <v>560</v>
      </c>
      <c r="P24" s="14"/>
      <c r="S24" s="14"/>
    </row>
    <row r="25" spans="1:19" ht="13.05" customHeight="1" x14ac:dyDescent="0.25">
      <c r="A25" s="56" t="s">
        <v>211</v>
      </c>
      <c r="B25" s="57"/>
      <c r="C25" s="57"/>
      <c r="D25" s="11">
        <v>720</v>
      </c>
      <c r="E25" s="57"/>
      <c r="F25" s="57"/>
      <c r="G25" s="57"/>
      <c r="H25" s="57"/>
      <c r="I25" s="57"/>
      <c r="J25" s="57">
        <f t="shared" si="0"/>
        <v>720</v>
      </c>
      <c r="P25" s="14"/>
      <c r="S25" s="14"/>
    </row>
    <row r="26" spans="1:19" ht="13.05" customHeight="1" x14ac:dyDescent="0.25">
      <c r="A26" s="56" t="s">
        <v>64</v>
      </c>
      <c r="B26" s="57">
        <v>22</v>
      </c>
      <c r="C26" s="57"/>
      <c r="D26" s="11">
        <v>13750</v>
      </c>
      <c r="E26" s="57"/>
      <c r="F26" s="57"/>
      <c r="G26" s="57"/>
      <c r="H26" s="57"/>
      <c r="I26" s="57"/>
      <c r="J26" s="57">
        <f t="shared" si="0"/>
        <v>13750</v>
      </c>
      <c r="P26" s="14"/>
      <c r="S26" s="14"/>
    </row>
    <row r="27" spans="1:19" ht="13.05" customHeight="1" x14ac:dyDescent="0.25">
      <c r="A27" s="56" t="s">
        <v>212</v>
      </c>
      <c r="B27" s="57"/>
      <c r="C27" s="57"/>
      <c r="D27" s="16">
        <v>4065</v>
      </c>
      <c r="E27" s="17"/>
      <c r="F27" s="17"/>
      <c r="G27" s="17"/>
      <c r="H27" s="17"/>
      <c r="I27" s="57"/>
      <c r="J27" s="57">
        <f t="shared" si="0"/>
        <v>4065</v>
      </c>
      <c r="P27" s="14"/>
      <c r="S27" s="14"/>
    </row>
    <row r="28" spans="1:19" ht="13.05" customHeight="1" x14ac:dyDescent="0.25">
      <c r="A28" s="56" t="s">
        <v>192</v>
      </c>
      <c r="B28" s="57"/>
      <c r="C28" s="57"/>
      <c r="D28" s="16">
        <v>1440</v>
      </c>
      <c r="E28" s="17"/>
      <c r="F28" s="17"/>
      <c r="G28" s="17"/>
      <c r="H28" s="17"/>
      <c r="I28" s="57"/>
      <c r="J28" s="57">
        <f t="shared" si="0"/>
        <v>1440</v>
      </c>
      <c r="P28" s="14"/>
      <c r="S28" s="14"/>
    </row>
    <row r="29" spans="1:19" ht="13.05" customHeight="1" x14ac:dyDescent="0.25">
      <c r="A29" s="56" t="s">
        <v>90</v>
      </c>
      <c r="B29" s="57"/>
      <c r="C29" s="57"/>
      <c r="D29" s="16">
        <v>840</v>
      </c>
      <c r="E29" s="17"/>
      <c r="F29" s="17"/>
      <c r="G29" s="17"/>
      <c r="H29" s="17"/>
      <c r="I29" s="57"/>
      <c r="J29" s="57">
        <f t="shared" si="0"/>
        <v>840</v>
      </c>
      <c r="P29" s="14"/>
      <c r="S29" s="14"/>
    </row>
    <row r="30" spans="1:19" ht="13.05" customHeight="1" x14ac:dyDescent="0.25">
      <c r="A30" s="56" t="s">
        <v>213</v>
      </c>
      <c r="B30" s="57"/>
      <c r="C30" s="57"/>
      <c r="D30" s="57">
        <v>720</v>
      </c>
      <c r="E30" s="57"/>
      <c r="F30" s="57"/>
      <c r="G30" s="57"/>
      <c r="H30" s="57"/>
      <c r="I30" s="13"/>
      <c r="J30" s="57">
        <f t="shared" si="0"/>
        <v>720</v>
      </c>
      <c r="P30" s="14"/>
      <c r="S30" s="14"/>
    </row>
    <row r="31" spans="1:19" ht="13.05" customHeight="1" x14ac:dyDescent="0.25">
      <c r="A31" s="56" t="s">
        <v>214</v>
      </c>
      <c r="B31" s="57"/>
      <c r="C31" s="57"/>
      <c r="D31" s="57"/>
      <c r="E31" s="57"/>
      <c r="F31" s="57"/>
      <c r="G31" s="57">
        <v>360</v>
      </c>
      <c r="H31" s="57"/>
      <c r="I31" s="13"/>
      <c r="J31" s="57">
        <f t="shared" si="0"/>
        <v>360</v>
      </c>
      <c r="P31" s="14"/>
      <c r="S31" s="14"/>
    </row>
    <row r="32" spans="1:19" ht="13.05" customHeight="1" thickBot="1" x14ac:dyDescent="0.3">
      <c r="A32" s="56" t="s">
        <v>215</v>
      </c>
      <c r="B32" s="57"/>
      <c r="C32" s="57"/>
      <c r="D32" s="16">
        <v>600</v>
      </c>
      <c r="E32" s="57"/>
      <c r="F32" s="57"/>
      <c r="G32" s="57"/>
      <c r="H32" s="57"/>
      <c r="I32" s="13"/>
      <c r="J32" s="57">
        <f t="shared" si="0"/>
        <v>600</v>
      </c>
      <c r="P32" s="14"/>
      <c r="S32" s="14"/>
    </row>
    <row r="33" spans="1:15" ht="13.2" customHeight="1" x14ac:dyDescent="0.25">
      <c r="A33" s="288" t="s">
        <v>17</v>
      </c>
      <c r="B33" s="289"/>
      <c r="C33" s="290"/>
      <c r="D33" s="276">
        <f>SUM(D12:D32)</f>
        <v>22135</v>
      </c>
      <c r="E33" s="276">
        <f>SUM(E12:E32)</f>
        <v>650</v>
      </c>
      <c r="F33" s="276">
        <f>SUM(F12:F32)</f>
        <v>1060</v>
      </c>
      <c r="G33" s="276">
        <f>SUM(G12:G32)</f>
        <v>6760</v>
      </c>
      <c r="H33" s="276">
        <f>SUM(H12:H32)</f>
        <v>120</v>
      </c>
      <c r="I33" s="276"/>
      <c r="J33" s="278">
        <f>SUM(D33:I34)</f>
        <v>30725</v>
      </c>
      <c r="K33" s="19"/>
      <c r="L33" s="19"/>
    </row>
    <row r="34" spans="1:15" ht="13.8" customHeight="1" thickBot="1" x14ac:dyDescent="0.3">
      <c r="A34" s="291"/>
      <c r="B34" s="292"/>
      <c r="C34" s="293"/>
      <c r="D34" s="277"/>
      <c r="E34" s="277"/>
      <c r="F34" s="277"/>
      <c r="G34" s="277"/>
      <c r="H34" s="277"/>
      <c r="I34" s="277"/>
      <c r="J34" s="279"/>
      <c r="K34" s="19"/>
      <c r="L34" s="19"/>
      <c r="O34" s="19"/>
    </row>
    <row r="35" spans="1:15" x14ac:dyDescent="0.25">
      <c r="A35" s="280" t="s">
        <v>18</v>
      </c>
      <c r="B35" s="280"/>
      <c r="C35" s="280"/>
      <c r="D35" s="280"/>
      <c r="E35" s="280"/>
      <c r="F35" s="280"/>
      <c r="G35" s="280"/>
      <c r="H35" s="280"/>
      <c r="I35" s="281"/>
      <c r="J35" s="282">
        <f>SUM(J12:J32)</f>
        <v>30725</v>
      </c>
      <c r="K35" s="19"/>
      <c r="M35" s="19"/>
    </row>
    <row r="36" spans="1:15" ht="13.8" thickBot="1" x14ac:dyDescent="0.3">
      <c r="A36" s="280"/>
      <c r="B36" s="280"/>
      <c r="C36" s="280"/>
      <c r="D36" s="280"/>
      <c r="E36" s="280"/>
      <c r="F36" s="280"/>
      <c r="G36" s="280"/>
      <c r="H36" s="280"/>
      <c r="I36" s="281"/>
      <c r="J36" s="283"/>
    </row>
    <row r="37" spans="1:15" ht="13.8" thickTop="1" x14ac:dyDescent="0.25">
      <c r="A37" s="284" t="s">
        <v>216</v>
      </c>
      <c r="B37" s="284"/>
      <c r="C37" s="284"/>
      <c r="D37" s="284"/>
      <c r="E37" s="284"/>
      <c r="F37" s="284"/>
      <c r="G37" s="284"/>
      <c r="H37" s="284"/>
      <c r="I37" s="285"/>
      <c r="J37" s="286">
        <v>57330</v>
      </c>
      <c r="L37" s="55">
        <v>57330</v>
      </c>
    </row>
    <row r="38" spans="1:15" ht="13.8" thickBot="1" x14ac:dyDescent="0.3">
      <c r="A38" s="284"/>
      <c r="B38" s="284"/>
      <c r="C38" s="284"/>
      <c r="D38" s="284"/>
      <c r="E38" s="284"/>
      <c r="F38" s="284"/>
      <c r="G38" s="284"/>
      <c r="H38" s="284"/>
      <c r="I38" s="285"/>
      <c r="J38" s="287"/>
      <c r="M38" s="19"/>
    </row>
    <row r="39" spans="1:15" ht="13.8" thickTop="1" x14ac:dyDescent="0.25">
      <c r="A39" s="269" t="s">
        <v>19</v>
      </c>
      <c r="B39" s="269"/>
      <c r="C39" s="269"/>
      <c r="D39" s="20"/>
      <c r="E39" s="21"/>
      <c r="F39" s="22"/>
      <c r="G39" s="22"/>
      <c r="H39" s="22"/>
    </row>
    <row r="40" spans="1:15" x14ac:dyDescent="0.25">
      <c r="A40" s="270" t="s">
        <v>207</v>
      </c>
      <c r="B40" s="270"/>
      <c r="C40" s="270"/>
      <c r="D40" s="23"/>
      <c r="E40" s="270" t="s">
        <v>206</v>
      </c>
      <c r="F40" s="270"/>
      <c r="G40" s="270"/>
      <c r="H40" s="23"/>
      <c r="M40" s="19"/>
      <c r="N40" s="19"/>
    </row>
    <row r="41" spans="1:15" x14ac:dyDescent="0.25">
      <c r="A41" s="24" t="s">
        <v>391</v>
      </c>
      <c r="B41" s="24"/>
      <c r="C41" s="24"/>
      <c r="D41" s="23"/>
      <c r="E41" s="270" t="s">
        <v>46</v>
      </c>
      <c r="F41" s="270"/>
      <c r="G41" s="270"/>
      <c r="H41" s="23"/>
    </row>
    <row r="42" spans="1:15" x14ac:dyDescent="0.25">
      <c r="A42" s="270" t="s">
        <v>390</v>
      </c>
      <c r="B42" s="270"/>
      <c r="C42" s="270"/>
      <c r="D42" s="23"/>
      <c r="E42" s="270"/>
      <c r="F42" s="270"/>
      <c r="G42" s="270"/>
      <c r="H42" s="23"/>
      <c r="M42" s="19">
        <f>J37-J35</f>
        <v>26605</v>
      </c>
    </row>
    <row r="43" spans="1:15" x14ac:dyDescent="0.25">
      <c r="A43" s="270"/>
      <c r="B43" s="270"/>
      <c r="C43" s="270"/>
      <c r="D43" s="23"/>
      <c r="E43" s="24"/>
      <c r="F43" s="24"/>
      <c r="G43" s="24"/>
      <c r="H43" s="25">
        <v>26605</v>
      </c>
    </row>
    <row r="48" spans="1:15" x14ac:dyDescent="0.25">
      <c r="F48" s="19"/>
    </row>
    <row r="49" spans="9:9" x14ac:dyDescent="0.25">
      <c r="I49" s="19"/>
    </row>
  </sheetData>
  <mergeCells count="34">
    <mergeCell ref="A43:C43"/>
    <mergeCell ref="A39:C39"/>
    <mergeCell ref="A40:C40"/>
    <mergeCell ref="E40:G40"/>
    <mergeCell ref="E41:G41"/>
    <mergeCell ref="A42:C42"/>
    <mergeCell ref="E42:G42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2060"/>
  </sheetPr>
  <dimension ref="A1:S46"/>
  <sheetViews>
    <sheetView topLeftCell="A28" zoomScaleNormal="100" workbookViewId="0">
      <selection activeCell="L58" sqref="L58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217</v>
      </c>
      <c r="B6" s="312"/>
      <c r="C6" s="312"/>
      <c r="D6" s="313"/>
      <c r="E6" s="261" t="s">
        <v>3</v>
      </c>
      <c r="F6" s="262"/>
      <c r="G6" s="262"/>
      <c r="H6" s="265">
        <f>J32</f>
        <v>34125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49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v>2</v>
      </c>
      <c r="C12" s="57"/>
      <c r="D12" s="11"/>
      <c r="E12" s="57"/>
      <c r="F12" s="57">
        <v>480</v>
      </c>
      <c r="G12" s="57"/>
      <c r="H12" s="57"/>
      <c r="I12" s="57"/>
      <c r="J12" s="57">
        <f>SUM(D12:I12)</f>
        <v>480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6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8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2</v>
      </c>
      <c r="C16" s="57"/>
      <c r="D16" s="16"/>
      <c r="E16" s="17"/>
      <c r="F16" s="17">
        <v>480</v>
      </c>
      <c r="G16" s="17"/>
      <c r="H16" s="17"/>
      <c r="I16" s="57"/>
      <c r="J16" s="57">
        <f t="shared" ref="J16:J29" si="0">SUM(D16:I16)</f>
        <v>480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10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8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176</v>
      </c>
      <c r="B19" s="57"/>
      <c r="C19" s="57"/>
      <c r="D19" s="16"/>
      <c r="E19" s="57"/>
      <c r="F19" s="57"/>
      <c r="G19" s="57">
        <v>600</v>
      </c>
      <c r="H19" s="57"/>
      <c r="I19" s="13"/>
      <c r="J19" s="57">
        <f t="shared" si="0"/>
        <v>600</v>
      </c>
      <c r="P19" s="14"/>
      <c r="S19" s="14"/>
    </row>
    <row r="20" spans="1:19" ht="13.05" customHeight="1" x14ac:dyDescent="0.25">
      <c r="A20" s="56" t="s">
        <v>58</v>
      </c>
      <c r="B20" s="57"/>
      <c r="C20" s="57"/>
      <c r="D20" s="11"/>
      <c r="E20" s="57">
        <v>90</v>
      </c>
      <c r="F20" s="57"/>
      <c r="G20" s="57">
        <v>4160</v>
      </c>
      <c r="H20" s="57">
        <v>120</v>
      </c>
      <c r="I20" s="57"/>
      <c r="J20" s="57">
        <f t="shared" si="0"/>
        <v>4370</v>
      </c>
      <c r="P20" s="14"/>
      <c r="S20" s="14"/>
    </row>
    <row r="21" spans="1:19" ht="13.05" customHeight="1" x14ac:dyDescent="0.25">
      <c r="A21" s="56" t="s">
        <v>218</v>
      </c>
      <c r="B21" s="57">
        <v>2</v>
      </c>
      <c r="C21" s="57"/>
      <c r="D21" s="11">
        <v>1320</v>
      </c>
      <c r="E21" s="57"/>
      <c r="G21" s="57"/>
      <c r="H21" s="57"/>
      <c r="I21" s="57"/>
      <c r="J21" s="57">
        <f t="shared" si="0"/>
        <v>1320</v>
      </c>
      <c r="P21" s="14"/>
      <c r="S21" s="14"/>
    </row>
    <row r="22" spans="1:19" ht="13.05" customHeight="1" x14ac:dyDescent="0.25">
      <c r="A22" s="56" t="s">
        <v>64</v>
      </c>
      <c r="B22" s="57"/>
      <c r="C22" s="57"/>
      <c r="D22" s="11">
        <v>14400</v>
      </c>
      <c r="E22" s="57"/>
      <c r="F22" s="57"/>
      <c r="G22" s="57"/>
      <c r="H22" s="57"/>
      <c r="I22" s="57"/>
      <c r="J22" s="57">
        <f t="shared" si="0"/>
        <v>14400</v>
      </c>
      <c r="P22" s="14"/>
      <c r="S22" s="14"/>
    </row>
    <row r="23" spans="1:19" ht="13.05" customHeight="1" x14ac:dyDescent="0.25">
      <c r="A23" s="56" t="s">
        <v>219</v>
      </c>
      <c r="B23" s="57"/>
      <c r="C23" s="57"/>
      <c r="D23" s="11"/>
      <c r="E23" s="57">
        <v>480</v>
      </c>
      <c r="F23" s="57"/>
      <c r="G23" s="57"/>
      <c r="H23" s="57"/>
      <c r="I23" s="57"/>
      <c r="J23" s="57">
        <f t="shared" si="0"/>
        <v>480</v>
      </c>
      <c r="P23" s="14"/>
      <c r="S23" s="14"/>
    </row>
    <row r="24" spans="1:19" ht="13.05" customHeight="1" x14ac:dyDescent="0.25">
      <c r="A24" s="56" t="s">
        <v>212</v>
      </c>
      <c r="B24" s="57"/>
      <c r="C24" s="57"/>
      <c r="D24" s="16">
        <v>3840</v>
      </c>
      <c r="E24" s="17"/>
      <c r="F24" s="17"/>
      <c r="G24" s="17"/>
      <c r="H24" s="17"/>
      <c r="I24" s="57"/>
      <c r="J24" s="57">
        <f t="shared" si="0"/>
        <v>3840</v>
      </c>
      <c r="P24" s="14"/>
      <c r="S24" s="14"/>
    </row>
    <row r="25" spans="1:19" ht="13.05" customHeight="1" x14ac:dyDescent="0.25">
      <c r="A25" s="56" t="s">
        <v>192</v>
      </c>
      <c r="B25" s="57"/>
      <c r="C25" s="57"/>
      <c r="D25" s="16">
        <v>1920</v>
      </c>
      <c r="E25" s="17"/>
      <c r="F25" s="17"/>
      <c r="G25" s="17"/>
      <c r="H25" s="17"/>
      <c r="I25" s="57"/>
      <c r="J25" s="57">
        <f t="shared" si="0"/>
        <v>1920</v>
      </c>
      <c r="P25" s="14"/>
      <c r="S25" s="14"/>
    </row>
    <row r="26" spans="1:19" ht="13.05" customHeight="1" x14ac:dyDescent="0.25">
      <c r="A26" s="56" t="s">
        <v>220</v>
      </c>
      <c r="B26" s="57"/>
      <c r="C26" s="57"/>
      <c r="D26" s="16">
        <v>625</v>
      </c>
      <c r="E26" s="17"/>
      <c r="F26" s="17"/>
      <c r="G26" s="17"/>
      <c r="H26" s="17"/>
      <c r="I26" s="57"/>
      <c r="J26" s="57">
        <f t="shared" si="0"/>
        <v>625</v>
      </c>
      <c r="P26" s="14"/>
      <c r="S26" s="14"/>
    </row>
    <row r="27" spans="1:19" ht="13.05" customHeight="1" x14ac:dyDescent="0.25">
      <c r="A27" s="56" t="s">
        <v>90</v>
      </c>
      <c r="B27" s="57"/>
      <c r="C27" s="57"/>
      <c r="D27" s="57">
        <v>370</v>
      </c>
      <c r="E27" s="57"/>
      <c r="F27" s="57"/>
      <c r="G27" s="57"/>
      <c r="H27" s="57"/>
      <c r="I27" s="13"/>
      <c r="J27" s="57">
        <f t="shared" si="0"/>
        <v>370</v>
      </c>
      <c r="P27" s="14"/>
      <c r="S27" s="14"/>
    </row>
    <row r="28" spans="1:19" ht="13.05" customHeight="1" x14ac:dyDescent="0.25">
      <c r="A28" s="56" t="s">
        <v>221</v>
      </c>
      <c r="B28" s="57"/>
      <c r="C28" s="57"/>
      <c r="D28" s="57">
        <v>1175</v>
      </c>
      <c r="E28" s="57">
        <v>2275</v>
      </c>
      <c r="F28" s="57"/>
      <c r="G28" s="57"/>
      <c r="H28" s="57"/>
      <c r="I28" s="13"/>
      <c r="J28" s="57">
        <f t="shared" si="0"/>
        <v>3450</v>
      </c>
      <c r="P28" s="14"/>
      <c r="S28" s="14"/>
    </row>
    <row r="29" spans="1:19" ht="13.05" customHeight="1" thickBot="1" x14ac:dyDescent="0.3">
      <c r="A29" s="56" t="s">
        <v>222</v>
      </c>
      <c r="B29" s="57"/>
      <c r="C29" s="57"/>
      <c r="D29" s="16"/>
      <c r="E29" s="57"/>
      <c r="F29" s="57"/>
      <c r="G29" s="57">
        <v>1790</v>
      </c>
      <c r="H29" s="57"/>
      <c r="I29" s="13"/>
      <c r="J29" s="57">
        <f t="shared" si="0"/>
        <v>1790</v>
      </c>
      <c r="P29" s="14"/>
      <c r="S29" s="14"/>
    </row>
    <row r="30" spans="1:19" ht="13.2" customHeight="1" x14ac:dyDescent="0.25">
      <c r="A30" s="288" t="s">
        <v>17</v>
      </c>
      <c r="B30" s="289"/>
      <c r="C30" s="290"/>
      <c r="D30" s="276">
        <f>SUM(D12:D29)</f>
        <v>23650</v>
      </c>
      <c r="E30" s="276">
        <f>SUM(E12:E29)</f>
        <v>2845</v>
      </c>
      <c r="F30" s="276">
        <f>SUM(F12:F29)</f>
        <v>960</v>
      </c>
      <c r="G30" s="276">
        <f>SUM(G12:G29)</f>
        <v>6550</v>
      </c>
      <c r="H30" s="276">
        <f>SUM(H12:H29)</f>
        <v>120</v>
      </c>
      <c r="I30" s="276"/>
      <c r="J30" s="278">
        <f>SUM(D30:I31)</f>
        <v>34125</v>
      </c>
      <c r="K30" s="19"/>
      <c r="L30" s="19"/>
    </row>
    <row r="31" spans="1:19" ht="13.8" customHeight="1" thickBot="1" x14ac:dyDescent="0.3">
      <c r="A31" s="291"/>
      <c r="B31" s="292"/>
      <c r="C31" s="293"/>
      <c r="D31" s="277"/>
      <c r="E31" s="277"/>
      <c r="F31" s="277"/>
      <c r="G31" s="277"/>
      <c r="H31" s="277"/>
      <c r="I31" s="277"/>
      <c r="J31" s="279"/>
      <c r="K31" s="19"/>
      <c r="L31" s="19"/>
      <c r="O31" s="19"/>
    </row>
    <row r="32" spans="1:19" x14ac:dyDescent="0.25">
      <c r="A32" s="280" t="s">
        <v>18</v>
      </c>
      <c r="B32" s="280"/>
      <c r="C32" s="280"/>
      <c r="D32" s="280"/>
      <c r="E32" s="280"/>
      <c r="F32" s="280"/>
      <c r="G32" s="280"/>
      <c r="H32" s="280"/>
      <c r="I32" s="281"/>
      <c r="J32" s="282">
        <f>SUM(J12:J29)</f>
        <v>34125</v>
      </c>
      <c r="K32" s="19"/>
      <c r="M32" s="19"/>
      <c r="P32" s="19"/>
    </row>
    <row r="33" spans="1:14" ht="13.8" thickBot="1" x14ac:dyDescent="0.3">
      <c r="A33" s="280"/>
      <c r="B33" s="280"/>
      <c r="C33" s="280"/>
      <c r="D33" s="280"/>
      <c r="E33" s="280"/>
      <c r="F33" s="280"/>
      <c r="G33" s="280"/>
      <c r="H33" s="280"/>
      <c r="I33" s="281"/>
      <c r="J33" s="283"/>
    </row>
    <row r="34" spans="1:14" ht="13.8" thickTop="1" x14ac:dyDescent="0.25">
      <c r="A34" s="284" t="s">
        <v>230</v>
      </c>
      <c r="B34" s="284"/>
      <c r="C34" s="284"/>
      <c r="D34" s="284"/>
      <c r="E34" s="284"/>
      <c r="F34" s="284"/>
      <c r="G34" s="284"/>
      <c r="H34" s="284"/>
      <c r="I34" s="285"/>
      <c r="J34" s="286">
        <v>57335</v>
      </c>
    </row>
    <row r="35" spans="1:14" ht="13.8" thickBot="1" x14ac:dyDescent="0.3">
      <c r="A35" s="284"/>
      <c r="B35" s="284"/>
      <c r="C35" s="284"/>
      <c r="D35" s="284"/>
      <c r="E35" s="284"/>
      <c r="F35" s="284"/>
      <c r="G35" s="284"/>
      <c r="H35" s="284"/>
      <c r="I35" s="285"/>
      <c r="J35" s="287"/>
      <c r="M35" s="19"/>
    </row>
    <row r="36" spans="1:14" ht="13.8" thickTop="1" x14ac:dyDescent="0.25">
      <c r="A36" s="269" t="s">
        <v>19</v>
      </c>
      <c r="B36" s="269"/>
      <c r="C36" s="269"/>
      <c r="D36" s="20"/>
      <c r="E36" s="21"/>
      <c r="F36" s="22"/>
      <c r="G36" s="22"/>
      <c r="H36" s="22"/>
    </row>
    <row r="37" spans="1:14" x14ac:dyDescent="0.25">
      <c r="A37" s="270" t="s">
        <v>207</v>
      </c>
      <c r="B37" s="270"/>
      <c r="C37" s="270"/>
      <c r="D37" s="23"/>
      <c r="E37" s="270" t="s">
        <v>206</v>
      </c>
      <c r="F37" s="270"/>
      <c r="G37" s="270"/>
      <c r="H37" s="23"/>
      <c r="M37" s="19"/>
      <c r="N37" s="19"/>
    </row>
    <row r="38" spans="1:14" x14ac:dyDescent="0.25">
      <c r="A38" s="270" t="s">
        <v>159</v>
      </c>
      <c r="B38" s="270"/>
      <c r="C38" s="270"/>
      <c r="D38" s="23"/>
      <c r="E38" s="270" t="s">
        <v>46</v>
      </c>
      <c r="F38" s="270"/>
      <c r="G38" s="270"/>
      <c r="H38" s="23"/>
    </row>
    <row r="39" spans="1:14" x14ac:dyDescent="0.25">
      <c r="A39" s="24" t="s">
        <v>393</v>
      </c>
      <c r="B39" s="24"/>
      <c r="C39" s="24"/>
      <c r="D39" s="23"/>
      <c r="E39" s="270"/>
      <c r="F39" s="270"/>
      <c r="G39" s="270"/>
      <c r="H39" s="23"/>
      <c r="M39" s="19"/>
    </row>
    <row r="40" spans="1:14" x14ac:dyDescent="0.25">
      <c r="A40" s="24" t="s">
        <v>392</v>
      </c>
      <c r="B40" s="24"/>
      <c r="C40" s="24"/>
      <c r="D40" s="23"/>
      <c r="E40" s="24"/>
      <c r="F40" s="24"/>
      <c r="G40" s="24"/>
      <c r="H40" s="25">
        <v>23210</v>
      </c>
    </row>
    <row r="46" spans="1:14" x14ac:dyDescent="0.25">
      <c r="H46" s="19"/>
    </row>
  </sheetData>
  <mergeCells count="33">
    <mergeCell ref="E39:G39"/>
    <mergeCell ref="A36:C36"/>
    <mergeCell ref="A37:C37"/>
    <mergeCell ref="E37:G37"/>
    <mergeCell ref="A38:C38"/>
    <mergeCell ref="E38:G38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46"/>
  <sheetViews>
    <sheetView view="pageBreakPreview" topLeftCell="A77" zoomScale="60" zoomScaleNormal="100" workbookViewId="0">
      <selection activeCell="A64" sqref="A64:H64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04" t="s">
        <v>22</v>
      </c>
      <c r="B5" s="304"/>
      <c r="C5" s="304"/>
      <c r="D5" s="304"/>
      <c r="E5" s="304"/>
      <c r="F5" s="304"/>
      <c r="G5" s="304"/>
      <c r="H5" s="304"/>
    </row>
    <row r="6" spans="1:8" ht="17.399999999999999" customHeight="1" x14ac:dyDescent="0.25">
      <c r="A6" s="305" t="s">
        <v>144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457</v>
      </c>
      <c r="B11" s="64">
        <f>SUM('A learn '!F12:F19)</f>
        <v>2780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458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459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460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60" t="s">
        <v>444</v>
      </c>
      <c r="B15" s="64"/>
      <c r="C15" s="64"/>
      <c r="D15" s="59"/>
      <c r="E15" s="59"/>
      <c r="F15" s="59"/>
      <c r="G15" s="62"/>
      <c r="H15" s="62"/>
    </row>
    <row r="16" spans="1:8" ht="15" customHeight="1" x14ac:dyDescent="0.25">
      <c r="A16" s="51" t="s">
        <v>440</v>
      </c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/>
      <c r="B17" s="59"/>
      <c r="C17" s="64"/>
      <c r="D17" s="59"/>
      <c r="E17" s="59"/>
      <c r="F17" s="59"/>
      <c r="G17" s="62"/>
      <c r="H17" s="62"/>
    </row>
    <row r="18" spans="1:8" ht="15" customHeight="1" x14ac:dyDescent="0.25">
      <c r="A18" s="56" t="s">
        <v>395</v>
      </c>
      <c r="B18" s="59">
        <f>'A learn '!$F$22</f>
        <v>1290</v>
      </c>
      <c r="C18" s="64" t="s">
        <v>71</v>
      </c>
      <c r="D18" s="59" t="s">
        <v>77</v>
      </c>
      <c r="E18" s="57"/>
      <c r="F18" s="59" t="s">
        <v>102</v>
      </c>
      <c r="G18" s="71"/>
      <c r="H18" s="71"/>
    </row>
    <row r="19" spans="1:8" ht="15" customHeight="1" x14ac:dyDescent="0.25">
      <c r="A19" s="56"/>
      <c r="B19" s="64"/>
      <c r="C19" s="64"/>
      <c r="D19" s="59"/>
      <c r="E19" s="57"/>
      <c r="F19" s="59"/>
      <c r="G19" s="71"/>
      <c r="H19" s="71"/>
    </row>
    <row r="20" spans="1:8" ht="15" customHeight="1" x14ac:dyDescent="0.25">
      <c r="A20" s="56" t="s">
        <v>600</v>
      </c>
      <c r="B20" s="64">
        <f>'A learn '!$H$23</f>
        <v>200</v>
      </c>
      <c r="C20" s="64" t="s">
        <v>49</v>
      </c>
      <c r="D20" s="59" t="s">
        <v>77</v>
      </c>
      <c r="E20" s="57"/>
      <c r="F20" s="59" t="s">
        <v>102</v>
      </c>
      <c r="G20" s="71"/>
      <c r="H20" s="71"/>
    </row>
    <row r="21" spans="1:8" ht="15" customHeight="1" x14ac:dyDescent="0.25">
      <c r="A21" s="56"/>
      <c r="B21" s="64"/>
      <c r="C21" s="64"/>
      <c r="D21" s="59"/>
      <c r="E21" s="57"/>
      <c r="F21" s="59"/>
      <c r="G21" s="71"/>
      <c r="H21" s="71"/>
    </row>
    <row r="22" spans="1:8" ht="15" customHeight="1" x14ac:dyDescent="0.25">
      <c r="A22" s="56" t="s">
        <v>226</v>
      </c>
      <c r="B22" s="64">
        <f>'A learn '!E24</f>
        <v>990</v>
      </c>
      <c r="C22" s="64" t="s">
        <v>76</v>
      </c>
      <c r="D22" s="59" t="s">
        <v>77</v>
      </c>
      <c r="E22" s="57"/>
      <c r="F22" s="59" t="s">
        <v>102</v>
      </c>
      <c r="G22" s="67"/>
      <c r="H22" s="67"/>
    </row>
    <row r="23" spans="1:8" ht="15" customHeight="1" x14ac:dyDescent="0.25">
      <c r="A23" s="56"/>
      <c r="B23" s="64">
        <f>'A learn '!F24</f>
        <v>330</v>
      </c>
      <c r="C23" s="64" t="s">
        <v>71</v>
      </c>
      <c r="D23" s="59" t="s">
        <v>77</v>
      </c>
      <c r="E23" s="57"/>
      <c r="F23" s="59" t="s">
        <v>102</v>
      </c>
      <c r="G23" s="67"/>
      <c r="H23" s="67"/>
    </row>
    <row r="24" spans="1:8" ht="15" customHeight="1" x14ac:dyDescent="0.25">
      <c r="A24" s="56"/>
      <c r="B24" s="64"/>
      <c r="C24" s="64"/>
      <c r="D24" s="59"/>
      <c r="E24" s="57"/>
      <c r="F24" s="59"/>
      <c r="G24" s="67"/>
      <c r="H24" s="67"/>
    </row>
    <row r="25" spans="1:8" ht="15" customHeight="1" x14ac:dyDescent="0.25">
      <c r="A25" s="56" t="s">
        <v>58</v>
      </c>
      <c r="B25" s="64">
        <f>'A learn '!D25</f>
        <v>165</v>
      </c>
      <c r="C25" s="64" t="s">
        <v>8</v>
      </c>
      <c r="D25" s="59" t="s">
        <v>77</v>
      </c>
      <c r="E25" s="57"/>
      <c r="F25" s="59" t="s">
        <v>102</v>
      </c>
      <c r="G25" s="67"/>
      <c r="H25" s="67"/>
    </row>
    <row r="26" spans="1:8" ht="15" customHeight="1" x14ac:dyDescent="0.25">
      <c r="A26" s="56"/>
      <c r="B26" s="64">
        <f>'A learn '!E25</f>
        <v>8925</v>
      </c>
      <c r="C26" s="64" t="s">
        <v>76</v>
      </c>
      <c r="D26" s="59" t="s">
        <v>77</v>
      </c>
      <c r="E26" s="57"/>
      <c r="F26" s="59" t="s">
        <v>102</v>
      </c>
      <c r="G26" s="67"/>
      <c r="H26" s="67"/>
    </row>
    <row r="27" spans="1:8" ht="15" customHeight="1" x14ac:dyDescent="0.25">
      <c r="A27" s="56"/>
      <c r="B27" s="64">
        <f>'A learn '!F25</f>
        <v>4255</v>
      </c>
      <c r="C27" s="64" t="s">
        <v>71</v>
      </c>
      <c r="D27" s="59" t="s">
        <v>77</v>
      </c>
      <c r="E27" s="57"/>
      <c r="F27" s="59" t="s">
        <v>102</v>
      </c>
      <c r="G27" s="67"/>
      <c r="H27" s="67"/>
    </row>
    <row r="28" spans="1:8" ht="15" customHeight="1" x14ac:dyDescent="0.25">
      <c r="A28" s="56"/>
      <c r="B28" s="64"/>
      <c r="C28" s="64"/>
      <c r="D28" s="59"/>
      <c r="E28" s="57"/>
      <c r="F28" s="59"/>
      <c r="G28" s="67"/>
      <c r="H28" s="67"/>
    </row>
    <row r="29" spans="1:8" ht="15" customHeight="1" x14ac:dyDescent="0.25">
      <c r="A29" s="56" t="s">
        <v>64</v>
      </c>
      <c r="B29" s="59">
        <f>'A learn '!D26</f>
        <v>6910</v>
      </c>
      <c r="C29" s="64" t="s">
        <v>8</v>
      </c>
      <c r="D29" s="59" t="s">
        <v>77</v>
      </c>
      <c r="E29" s="57"/>
      <c r="F29" s="59" t="s">
        <v>102</v>
      </c>
      <c r="G29" s="67"/>
      <c r="H29" s="67"/>
    </row>
    <row r="30" spans="1:8" ht="15" customHeight="1" x14ac:dyDescent="0.25">
      <c r="A30" s="56"/>
      <c r="B30" s="59"/>
      <c r="C30" s="64"/>
      <c r="D30" s="59"/>
      <c r="E30" s="57"/>
      <c r="F30" s="59"/>
      <c r="G30" s="67"/>
      <c r="H30" s="67"/>
    </row>
    <row r="31" spans="1:8" ht="15" customHeight="1" x14ac:dyDescent="0.25">
      <c r="A31" s="56" t="s">
        <v>398</v>
      </c>
      <c r="B31" s="59">
        <f>'A learn '!D27</f>
        <v>1250</v>
      </c>
      <c r="C31" s="64" t="s">
        <v>8</v>
      </c>
      <c r="D31" s="59" t="s">
        <v>77</v>
      </c>
      <c r="E31" s="57"/>
      <c r="F31" s="59" t="s">
        <v>102</v>
      </c>
      <c r="G31" s="67"/>
      <c r="H31" s="67"/>
    </row>
    <row r="32" spans="1:8" ht="15" customHeight="1" x14ac:dyDescent="0.25">
      <c r="A32" s="56"/>
      <c r="B32" s="59"/>
      <c r="C32" s="64"/>
      <c r="D32" s="59"/>
      <c r="E32" s="57"/>
      <c r="F32" s="59"/>
      <c r="G32" s="67"/>
      <c r="H32" s="67"/>
    </row>
    <row r="33" spans="1:8" ht="15" customHeight="1" x14ac:dyDescent="0.25">
      <c r="A33" s="56" t="s">
        <v>399</v>
      </c>
      <c r="B33" s="59">
        <f>'A learn '!D28</f>
        <v>1240</v>
      </c>
      <c r="C33" s="64" t="s">
        <v>8</v>
      </c>
      <c r="D33" s="59" t="s">
        <v>77</v>
      </c>
      <c r="E33" s="57"/>
      <c r="F33" s="59" t="s">
        <v>102</v>
      </c>
      <c r="G33" s="67"/>
      <c r="H33" s="67"/>
    </row>
    <row r="34" spans="1:8" ht="15" customHeight="1" x14ac:dyDescent="0.25">
      <c r="A34" s="56"/>
      <c r="B34" s="59"/>
      <c r="C34" s="64"/>
      <c r="D34" s="59"/>
      <c r="E34" s="57"/>
      <c r="F34" s="59"/>
      <c r="G34" s="67"/>
      <c r="H34" s="67"/>
    </row>
    <row r="35" spans="1:8" ht="15" customHeight="1" x14ac:dyDescent="0.25">
      <c r="A35" s="56" t="s">
        <v>384</v>
      </c>
      <c r="B35" s="59">
        <f>'A learn '!D29</f>
        <v>150</v>
      </c>
      <c r="C35" s="64" t="s">
        <v>8</v>
      </c>
      <c r="D35" s="59" t="s">
        <v>77</v>
      </c>
      <c r="E35" s="57"/>
      <c r="F35" s="57" t="s">
        <v>116</v>
      </c>
      <c r="G35" s="67"/>
      <c r="H35" s="67"/>
    </row>
    <row r="36" spans="1:8" ht="15" customHeight="1" x14ac:dyDescent="0.25">
      <c r="A36" s="56"/>
      <c r="B36" s="59"/>
      <c r="C36" s="64"/>
      <c r="D36" s="59"/>
      <c r="E36" s="57"/>
      <c r="F36" s="57"/>
      <c r="G36" s="67"/>
      <c r="H36" s="67"/>
    </row>
    <row r="37" spans="1:8" ht="15" customHeight="1" x14ac:dyDescent="0.25">
      <c r="A37" s="56" t="s">
        <v>378</v>
      </c>
      <c r="B37" s="59">
        <f>'A learn '!D30</f>
        <v>2995</v>
      </c>
      <c r="C37" s="64" t="s">
        <v>8</v>
      </c>
      <c r="D37" s="59" t="s">
        <v>77</v>
      </c>
      <c r="E37" s="57"/>
      <c r="F37" s="59" t="s">
        <v>102</v>
      </c>
      <c r="G37" s="67"/>
      <c r="H37" s="67"/>
    </row>
    <row r="38" spans="1:8" ht="15" customHeight="1" x14ac:dyDescent="0.25">
      <c r="A38" s="56"/>
      <c r="B38" s="59"/>
      <c r="C38" s="64"/>
      <c r="D38" s="59"/>
      <c r="E38" s="57"/>
      <c r="F38" s="59"/>
      <c r="G38" s="67"/>
      <c r="H38" s="67"/>
    </row>
    <row r="39" spans="1:8" ht="15" customHeight="1" x14ac:dyDescent="0.25">
      <c r="A39" s="56" t="s">
        <v>416</v>
      </c>
      <c r="B39" s="59">
        <f>'A learn '!E31</f>
        <v>12915</v>
      </c>
      <c r="C39" s="64" t="s">
        <v>76</v>
      </c>
      <c r="D39" s="59" t="s">
        <v>77</v>
      </c>
      <c r="E39" s="57"/>
      <c r="F39" s="59" t="s">
        <v>102</v>
      </c>
      <c r="G39" s="67"/>
      <c r="H39" s="67"/>
    </row>
    <row r="40" spans="1:8" ht="15" customHeight="1" x14ac:dyDescent="0.25">
      <c r="A40" s="56"/>
      <c r="B40" s="59"/>
      <c r="C40" s="64"/>
      <c r="D40" s="59"/>
      <c r="E40" s="57"/>
      <c r="F40" s="59"/>
      <c r="G40" s="67"/>
      <c r="H40" s="67"/>
    </row>
    <row r="41" spans="1:8" ht="15" customHeight="1" x14ac:dyDescent="0.25">
      <c r="A41" s="56" t="s">
        <v>89</v>
      </c>
      <c r="B41" s="59">
        <f>'A learn '!D32</f>
        <v>5515</v>
      </c>
      <c r="C41" s="64" t="s">
        <v>8</v>
      </c>
      <c r="D41" s="59" t="s">
        <v>77</v>
      </c>
      <c r="E41" s="57"/>
      <c r="F41" s="57" t="s">
        <v>116</v>
      </c>
      <c r="G41" s="71"/>
      <c r="H41" s="71"/>
    </row>
    <row r="42" spans="1:8" ht="15" customHeight="1" x14ac:dyDescent="0.25">
      <c r="A42" s="56"/>
      <c r="B42" s="59"/>
      <c r="C42" s="64"/>
      <c r="D42" s="59"/>
      <c r="E42" s="57"/>
      <c r="F42" s="57"/>
      <c r="G42" s="71"/>
      <c r="H42" s="71"/>
    </row>
    <row r="43" spans="1:8" ht="15" customHeight="1" x14ac:dyDescent="0.25">
      <c r="A43" s="56" t="s">
        <v>419</v>
      </c>
      <c r="B43" s="59">
        <f>'A learn '!D33</f>
        <v>3110</v>
      </c>
      <c r="C43" s="64" t="s">
        <v>8</v>
      </c>
      <c r="D43" s="59" t="s">
        <v>77</v>
      </c>
      <c r="E43" s="57"/>
      <c r="F43" s="57" t="s">
        <v>116</v>
      </c>
      <c r="G43" s="71"/>
      <c r="H43" s="71"/>
    </row>
    <row r="44" spans="1:8" ht="15" customHeight="1" x14ac:dyDescent="0.25">
      <c r="A44" s="56"/>
      <c r="B44" s="59"/>
      <c r="C44" s="64"/>
      <c r="D44" s="59"/>
      <c r="E44" s="57"/>
      <c r="F44" s="57"/>
      <c r="G44" s="71"/>
      <c r="H44" s="71"/>
    </row>
    <row r="45" spans="1:8" ht="15" customHeight="1" x14ac:dyDescent="0.25">
      <c r="A45" s="56" t="s">
        <v>227</v>
      </c>
      <c r="B45" s="59">
        <f>'A learn '!F34</f>
        <v>4820</v>
      </c>
      <c r="C45" s="64" t="s">
        <v>71</v>
      </c>
      <c r="D45" s="59" t="s">
        <v>72</v>
      </c>
      <c r="E45" s="57"/>
      <c r="F45" s="59" t="s">
        <v>102</v>
      </c>
      <c r="G45" s="67"/>
      <c r="H45" s="67"/>
    </row>
    <row r="46" spans="1:8" ht="15" customHeight="1" x14ac:dyDescent="0.25">
      <c r="A46" s="56"/>
      <c r="B46" s="59"/>
      <c r="C46" s="64"/>
      <c r="D46" s="59"/>
      <c r="E46" s="57"/>
      <c r="F46" s="59"/>
      <c r="G46" s="67"/>
      <c r="H46" s="67"/>
    </row>
    <row r="47" spans="1:8" ht="15" customHeight="1" x14ac:dyDescent="0.25">
      <c r="A47" s="56" t="s">
        <v>425</v>
      </c>
      <c r="B47" s="59">
        <f>'A learn '!D35</f>
        <v>2265</v>
      </c>
      <c r="C47" s="64" t="s">
        <v>8</v>
      </c>
      <c r="D47" s="59" t="s">
        <v>77</v>
      </c>
      <c r="E47" s="57"/>
      <c r="F47" s="59" t="s">
        <v>102</v>
      </c>
      <c r="G47" s="67"/>
      <c r="H47" s="67"/>
    </row>
    <row r="48" spans="1:8" ht="15" customHeight="1" x14ac:dyDescent="0.25">
      <c r="A48" s="56"/>
      <c r="B48" s="59"/>
      <c r="C48" s="64"/>
      <c r="D48" s="59"/>
      <c r="E48" s="57"/>
      <c r="F48" s="59"/>
      <c r="G48" s="67"/>
      <c r="H48" s="67"/>
    </row>
    <row r="49" spans="1:8" ht="15" customHeight="1" x14ac:dyDescent="0.25">
      <c r="A49" s="56" t="s">
        <v>247</v>
      </c>
      <c r="B49" s="59">
        <f>'A learn '!F36</f>
        <v>1290</v>
      </c>
      <c r="C49" s="64" t="s">
        <v>71</v>
      </c>
      <c r="D49" s="59" t="s">
        <v>77</v>
      </c>
      <c r="E49" s="59"/>
      <c r="F49" s="59" t="s">
        <v>102</v>
      </c>
      <c r="G49" s="62"/>
      <c r="H49" s="62"/>
    </row>
    <row r="50" spans="1:8" ht="15" customHeight="1" x14ac:dyDescent="0.25">
      <c r="A50" s="56"/>
      <c r="B50" s="59"/>
      <c r="C50" s="64"/>
      <c r="D50" s="59"/>
      <c r="E50" s="59"/>
      <c r="F50" s="59"/>
      <c r="G50" s="62"/>
      <c r="H50" s="62"/>
    </row>
    <row r="51" spans="1:8" ht="15" customHeight="1" x14ac:dyDescent="0.25">
      <c r="A51" s="56" t="s">
        <v>402</v>
      </c>
      <c r="B51" s="59">
        <f>'A learn '!D37</f>
        <v>3485</v>
      </c>
      <c r="C51" s="64" t="s">
        <v>8</v>
      </c>
      <c r="D51" s="59" t="s">
        <v>77</v>
      </c>
      <c r="E51" s="57"/>
      <c r="F51" s="59" t="s">
        <v>102</v>
      </c>
      <c r="G51" s="71"/>
      <c r="H51" s="71"/>
    </row>
    <row r="52" spans="1:8" ht="15" customHeight="1" x14ac:dyDescent="0.25">
      <c r="A52" s="56"/>
      <c r="B52" s="64"/>
      <c r="C52" s="64"/>
      <c r="D52" s="59"/>
      <c r="E52" s="57"/>
      <c r="F52" s="59"/>
      <c r="G52" s="71"/>
      <c r="H52" s="71"/>
    </row>
    <row r="53" spans="1:8" ht="15" customHeight="1" x14ac:dyDescent="0.25">
      <c r="A53" s="56" t="s">
        <v>404</v>
      </c>
      <c r="B53" s="64">
        <f>'A learn '!D38</f>
        <v>2435</v>
      </c>
      <c r="C53" s="64" t="s">
        <v>8</v>
      </c>
      <c r="D53" s="59" t="s">
        <v>77</v>
      </c>
      <c r="E53" s="57"/>
      <c r="F53" s="59" t="s">
        <v>102</v>
      </c>
      <c r="G53" s="71"/>
      <c r="H53" s="71"/>
    </row>
    <row r="54" spans="1:8" ht="15" customHeight="1" x14ac:dyDescent="0.25">
      <c r="A54" s="58"/>
      <c r="B54" s="59"/>
      <c r="C54" s="59"/>
      <c r="D54" s="59"/>
      <c r="E54" s="57"/>
      <c r="F54" s="59"/>
      <c r="G54" s="71"/>
      <c r="H54" s="71"/>
    </row>
    <row r="55" spans="1:8" ht="15" customHeight="1" x14ac:dyDescent="0.25">
      <c r="A55" s="58" t="s">
        <v>405</v>
      </c>
      <c r="B55" s="59">
        <f>'A learn '!D39</f>
        <v>1300</v>
      </c>
      <c r="C55" s="59" t="s">
        <v>8</v>
      </c>
      <c r="D55" s="59" t="s">
        <v>77</v>
      </c>
      <c r="E55" s="57"/>
      <c r="F55" s="59" t="s">
        <v>102</v>
      </c>
      <c r="G55" s="67"/>
      <c r="H55" s="67"/>
    </row>
    <row r="56" spans="1:8" ht="15" customHeight="1" x14ac:dyDescent="0.25">
      <c r="A56" s="58"/>
      <c r="B56" s="59"/>
      <c r="C56" s="59"/>
      <c r="D56" s="59"/>
      <c r="E56" s="57"/>
      <c r="F56" s="59"/>
      <c r="G56" s="67"/>
      <c r="H56" s="67"/>
    </row>
    <row r="57" spans="1:8" ht="15" customHeight="1" x14ac:dyDescent="0.25">
      <c r="A57" s="58" t="s">
        <v>406</v>
      </c>
      <c r="B57" s="59">
        <f>'A learn '!D40</f>
        <v>705</v>
      </c>
      <c r="C57" s="59" t="s">
        <v>8</v>
      </c>
      <c r="D57" s="59" t="s">
        <v>77</v>
      </c>
      <c r="E57" s="57"/>
      <c r="F57" s="59" t="s">
        <v>102</v>
      </c>
      <c r="G57" s="67"/>
      <c r="H57" s="67"/>
    </row>
    <row r="58" spans="1:8" ht="15" customHeight="1" x14ac:dyDescent="0.25">
      <c r="A58" s="58"/>
      <c r="B58" s="59"/>
      <c r="C58" s="59"/>
      <c r="D58" s="59"/>
      <c r="E58" s="57"/>
      <c r="F58" s="59"/>
      <c r="G58" s="67"/>
      <c r="H58" s="67"/>
    </row>
    <row r="59" spans="1:8" ht="15" customHeight="1" x14ac:dyDescent="0.25">
      <c r="A59" s="58" t="s">
        <v>407</v>
      </c>
      <c r="B59" s="59">
        <f>'A learn '!E41</f>
        <v>2855</v>
      </c>
      <c r="C59" s="59" t="s">
        <v>76</v>
      </c>
      <c r="D59" s="59" t="s">
        <v>77</v>
      </c>
      <c r="E59" s="57"/>
      <c r="F59" s="59" t="s">
        <v>102</v>
      </c>
      <c r="G59" s="67"/>
      <c r="H59" s="67"/>
    </row>
    <row r="60" spans="1:8" x14ac:dyDescent="0.25">
      <c r="A60" s="253" t="s">
        <v>0</v>
      </c>
      <c r="B60" s="253"/>
      <c r="C60" s="253"/>
      <c r="D60" s="253"/>
      <c r="E60" s="253"/>
      <c r="F60" s="253"/>
      <c r="G60" s="253"/>
      <c r="H60" s="253"/>
    </row>
    <row r="61" spans="1:8" x14ac:dyDescent="0.25">
      <c r="A61" s="253"/>
      <c r="B61" s="253"/>
      <c r="C61" s="253"/>
      <c r="D61" s="253"/>
      <c r="E61" s="253"/>
      <c r="F61" s="253"/>
      <c r="G61" s="253"/>
      <c r="H61" s="253"/>
    </row>
    <row r="62" spans="1:8" x14ac:dyDescent="0.25">
      <c r="A62" s="254" t="s">
        <v>21</v>
      </c>
      <c r="B62" s="254"/>
      <c r="C62" s="254"/>
      <c r="D62" s="254"/>
      <c r="E62" s="254"/>
      <c r="F62" s="254"/>
      <c r="G62" s="254"/>
      <c r="H62" s="254"/>
    </row>
    <row r="63" spans="1:8" x14ac:dyDescent="0.25">
      <c r="A63" s="254"/>
      <c r="B63" s="254"/>
      <c r="C63" s="254"/>
      <c r="D63" s="254"/>
      <c r="E63" s="254"/>
      <c r="F63" s="254"/>
      <c r="G63" s="254"/>
      <c r="H63" s="254"/>
    </row>
    <row r="64" spans="1:8" ht="17.399999999999999" x14ac:dyDescent="0.25">
      <c r="A64" s="380" t="s">
        <v>22</v>
      </c>
      <c r="B64" s="380"/>
      <c r="C64" s="380"/>
      <c r="D64" s="380"/>
      <c r="E64" s="380"/>
      <c r="F64" s="380"/>
      <c r="G64" s="380"/>
      <c r="H64" s="380"/>
    </row>
    <row r="65" spans="1:8" x14ac:dyDescent="0.25">
      <c r="A65" s="305" t="s">
        <v>144</v>
      </c>
      <c r="B65" s="306"/>
      <c r="C65" s="306"/>
      <c r="D65" s="306"/>
      <c r="E65" s="306"/>
      <c r="F65" s="306"/>
      <c r="G65" s="306"/>
      <c r="H65" s="306"/>
    </row>
    <row r="66" spans="1:8" x14ac:dyDescent="0.25">
      <c r="A66" s="307"/>
      <c r="B66" s="308"/>
      <c r="C66" s="308"/>
      <c r="D66" s="308"/>
      <c r="E66" s="308"/>
      <c r="F66" s="308"/>
      <c r="G66" s="308"/>
      <c r="H66" s="308"/>
    </row>
    <row r="67" spans="1:8" ht="22.8" x14ac:dyDescent="0.4">
      <c r="A67" s="26"/>
      <c r="B67" s="26"/>
      <c r="C67" s="26"/>
      <c r="D67" s="26"/>
      <c r="E67" s="26"/>
      <c r="F67" s="26"/>
      <c r="G67" s="309" t="s">
        <v>596</v>
      </c>
      <c r="H67" s="310"/>
    </row>
    <row r="68" spans="1:8" ht="13.8" x14ac:dyDescent="0.25">
      <c r="A68" s="273" t="s">
        <v>24</v>
      </c>
      <c r="B68" s="275" t="s">
        <v>25</v>
      </c>
      <c r="C68" s="275" t="s">
        <v>26</v>
      </c>
      <c r="D68" s="275" t="s">
        <v>27</v>
      </c>
      <c r="E68" s="123" t="s">
        <v>28</v>
      </c>
      <c r="F68" s="275" t="s">
        <v>29</v>
      </c>
      <c r="G68" s="123" t="s">
        <v>127</v>
      </c>
      <c r="H68" s="123" t="s">
        <v>129</v>
      </c>
    </row>
    <row r="69" spans="1:8" ht="13.8" x14ac:dyDescent="0.25">
      <c r="A69" s="274"/>
      <c r="B69" s="275"/>
      <c r="C69" s="275"/>
      <c r="D69" s="275"/>
      <c r="E69" s="124" t="s">
        <v>30</v>
      </c>
      <c r="F69" s="275"/>
      <c r="G69" s="124" t="s">
        <v>128</v>
      </c>
      <c r="H69" s="124" t="s">
        <v>128</v>
      </c>
    </row>
    <row r="70" spans="1:8" ht="15" customHeight="1" x14ac:dyDescent="0.25">
      <c r="A70" s="56" t="s">
        <v>313</v>
      </c>
      <c r="B70" s="59">
        <f>'A learn '!D42</f>
        <v>585</v>
      </c>
      <c r="C70" s="64" t="s">
        <v>8</v>
      </c>
      <c r="D70" s="59" t="s">
        <v>77</v>
      </c>
      <c r="E70" s="57"/>
      <c r="F70" s="59" t="s">
        <v>102</v>
      </c>
      <c r="G70" s="67"/>
      <c r="H70" s="67"/>
    </row>
    <row r="71" spans="1:8" ht="15" customHeight="1" x14ac:dyDescent="0.25">
      <c r="A71" s="56"/>
      <c r="B71" s="59"/>
      <c r="C71" s="64"/>
      <c r="D71" s="59"/>
      <c r="E71" s="57"/>
      <c r="F71" s="59"/>
      <c r="G71" s="67"/>
      <c r="H71" s="67"/>
    </row>
    <row r="72" spans="1:8" ht="15" customHeight="1" x14ac:dyDescent="0.25">
      <c r="A72" s="56" t="s">
        <v>417</v>
      </c>
      <c r="B72" s="59">
        <f>'A learn '!D43</f>
        <v>1160</v>
      </c>
      <c r="C72" s="64" t="s">
        <v>8</v>
      </c>
      <c r="D72" s="59" t="s">
        <v>77</v>
      </c>
      <c r="E72" s="57"/>
      <c r="F72" s="59" t="s">
        <v>102</v>
      </c>
      <c r="G72" s="67"/>
      <c r="H72" s="67"/>
    </row>
    <row r="73" spans="1:8" ht="15" customHeight="1" x14ac:dyDescent="0.25">
      <c r="A73" s="56"/>
      <c r="B73" s="59"/>
      <c r="C73" s="64"/>
      <c r="D73" s="59"/>
      <c r="E73" s="57"/>
      <c r="F73" s="59"/>
      <c r="G73" s="67"/>
      <c r="H73" s="67"/>
    </row>
    <row r="74" spans="1:8" ht="15" customHeight="1" x14ac:dyDescent="0.25">
      <c r="A74" s="56" t="s">
        <v>383</v>
      </c>
      <c r="B74" s="59">
        <f>'A learn '!D44</f>
        <v>1215</v>
      </c>
      <c r="C74" s="64" t="s">
        <v>8</v>
      </c>
      <c r="D74" s="59" t="s">
        <v>77</v>
      </c>
      <c r="E74" s="57"/>
      <c r="F74" s="59" t="s">
        <v>102</v>
      </c>
      <c r="G74" s="67"/>
      <c r="H74" s="67"/>
    </row>
    <row r="75" spans="1:8" ht="15" customHeight="1" x14ac:dyDescent="0.25">
      <c r="A75" s="56"/>
      <c r="B75" s="59"/>
      <c r="C75" s="64"/>
      <c r="D75" s="59"/>
      <c r="E75" s="57"/>
      <c r="F75" s="59"/>
      <c r="G75" s="67"/>
      <c r="H75" s="67"/>
    </row>
    <row r="76" spans="1:8" ht="15" customHeight="1" x14ac:dyDescent="0.25">
      <c r="A76" s="56" t="s">
        <v>412</v>
      </c>
      <c r="B76" s="59">
        <f>'A learn '!D45</f>
        <v>13895</v>
      </c>
      <c r="C76" s="64" t="s">
        <v>8</v>
      </c>
      <c r="D76" s="59" t="s">
        <v>77</v>
      </c>
      <c r="E76" s="57"/>
      <c r="F76" s="57" t="s">
        <v>117</v>
      </c>
      <c r="G76" s="67"/>
      <c r="H76" s="67"/>
    </row>
    <row r="77" spans="1:8" ht="15" customHeight="1" x14ac:dyDescent="0.25">
      <c r="A77" s="56"/>
      <c r="B77" s="59"/>
      <c r="C77" s="64"/>
      <c r="D77" s="59"/>
      <c r="E77" s="57"/>
      <c r="F77" s="59"/>
      <c r="G77" s="67"/>
      <c r="H77" s="67"/>
    </row>
    <row r="78" spans="1:8" ht="15" customHeight="1" x14ac:dyDescent="0.25">
      <c r="A78" s="56" t="s">
        <v>379</v>
      </c>
      <c r="B78" s="59">
        <f>'A learn '!D46</f>
        <v>740</v>
      </c>
      <c r="C78" s="64" t="s">
        <v>8</v>
      </c>
      <c r="D78" s="59" t="s">
        <v>77</v>
      </c>
      <c r="E78" s="57"/>
      <c r="F78" s="59" t="s">
        <v>102</v>
      </c>
      <c r="G78" s="67"/>
      <c r="H78" s="67"/>
    </row>
    <row r="79" spans="1:8" ht="15" customHeight="1" x14ac:dyDescent="0.25">
      <c r="A79" s="56"/>
      <c r="B79" s="59"/>
      <c r="C79" s="64"/>
      <c r="D79" s="59"/>
      <c r="E79" s="57"/>
      <c r="F79" s="59"/>
      <c r="G79" s="67"/>
      <c r="H79" s="67"/>
    </row>
    <row r="80" spans="1:8" ht="15" customHeight="1" x14ac:dyDescent="0.25">
      <c r="A80" s="56" t="s">
        <v>386</v>
      </c>
      <c r="B80" s="59">
        <f>'A learn '!D47</f>
        <v>295</v>
      </c>
      <c r="C80" s="64" t="s">
        <v>8</v>
      </c>
      <c r="D80" s="59" t="s">
        <v>77</v>
      </c>
      <c r="E80" s="57"/>
      <c r="F80" s="59" t="s">
        <v>102</v>
      </c>
      <c r="G80" s="71"/>
      <c r="H80" s="71"/>
    </row>
    <row r="81" spans="1:8" ht="15" customHeight="1" x14ac:dyDescent="0.25">
      <c r="A81" s="56"/>
      <c r="B81" s="59"/>
      <c r="C81" s="64"/>
      <c r="D81" s="59"/>
      <c r="E81" s="57"/>
      <c r="F81" s="59"/>
      <c r="G81" s="71"/>
      <c r="H81" s="71"/>
    </row>
    <row r="82" spans="1:8" ht="15" customHeight="1" x14ac:dyDescent="0.25">
      <c r="A82" s="56" t="s">
        <v>382</v>
      </c>
      <c r="B82" s="59">
        <f>'A learn '!D48</f>
        <v>1825</v>
      </c>
      <c r="C82" s="64" t="s">
        <v>8</v>
      </c>
      <c r="D82" s="59" t="s">
        <v>77</v>
      </c>
      <c r="E82" s="57"/>
      <c r="F82" s="59" t="s">
        <v>102</v>
      </c>
      <c r="G82" s="71"/>
      <c r="H82" s="71"/>
    </row>
    <row r="83" spans="1:8" ht="15" customHeight="1" x14ac:dyDescent="0.25">
      <c r="A83" s="56"/>
      <c r="B83" s="59"/>
      <c r="C83" s="64"/>
      <c r="D83" s="59"/>
      <c r="E83" s="57"/>
      <c r="F83" s="59"/>
      <c r="G83" s="71"/>
      <c r="H83" s="71"/>
    </row>
    <row r="84" spans="1:8" ht="15" customHeight="1" x14ac:dyDescent="0.25">
      <c r="A84" s="56" t="s">
        <v>409</v>
      </c>
      <c r="B84" s="59">
        <f>'A learn '!D49</f>
        <v>2900</v>
      </c>
      <c r="C84" s="64" t="s">
        <v>8</v>
      </c>
      <c r="D84" s="59" t="s">
        <v>77</v>
      </c>
      <c r="E84" s="57"/>
      <c r="F84" s="59" t="s">
        <v>102</v>
      </c>
      <c r="G84" s="67"/>
      <c r="H84" s="67"/>
    </row>
    <row r="85" spans="1:8" ht="15" customHeight="1" x14ac:dyDescent="0.25">
      <c r="A85" s="56"/>
      <c r="B85" s="59"/>
      <c r="C85" s="64"/>
      <c r="D85" s="59"/>
      <c r="E85" s="57"/>
      <c r="F85" s="59"/>
      <c r="G85" s="67"/>
      <c r="H85" s="67"/>
    </row>
    <row r="86" spans="1:8" ht="15" customHeight="1" x14ac:dyDescent="0.25">
      <c r="A86" s="56" t="s">
        <v>414</v>
      </c>
      <c r="B86" s="59">
        <f>'A learn '!D50</f>
        <v>2315</v>
      </c>
      <c r="C86" s="64" t="s">
        <v>8</v>
      </c>
      <c r="D86" s="59" t="s">
        <v>77</v>
      </c>
      <c r="E86" s="57"/>
      <c r="F86" s="57" t="s">
        <v>116</v>
      </c>
      <c r="G86" s="71"/>
      <c r="H86" s="71"/>
    </row>
    <row r="87" spans="1:8" ht="15" customHeight="1" x14ac:dyDescent="0.25">
      <c r="A87" s="56"/>
      <c r="B87" s="59"/>
      <c r="C87" s="64"/>
      <c r="D87" s="59"/>
      <c r="E87" s="57"/>
      <c r="F87" s="57"/>
      <c r="G87" s="71"/>
      <c r="H87" s="71"/>
    </row>
    <row r="88" spans="1:8" ht="15" customHeight="1" x14ac:dyDescent="0.25">
      <c r="A88" s="56" t="s">
        <v>415</v>
      </c>
      <c r="B88" s="59">
        <f>'A learn '!D51</f>
        <v>615</v>
      </c>
      <c r="C88" s="64" t="s">
        <v>8</v>
      </c>
      <c r="D88" s="59" t="s">
        <v>77</v>
      </c>
      <c r="E88" s="57"/>
      <c r="F88" s="57" t="s">
        <v>116</v>
      </c>
      <c r="G88" s="71"/>
      <c r="H88" s="71"/>
    </row>
    <row r="89" spans="1:8" ht="15" customHeight="1" x14ac:dyDescent="0.25">
      <c r="A89" s="56"/>
      <c r="B89" s="59"/>
      <c r="C89" s="64"/>
      <c r="D89" s="59"/>
      <c r="E89" s="57"/>
      <c r="F89" s="57"/>
      <c r="G89" s="71"/>
      <c r="H89" s="71"/>
    </row>
    <row r="90" spans="1:8" ht="15" customHeight="1" x14ac:dyDescent="0.25">
      <c r="A90" s="56" t="s">
        <v>59</v>
      </c>
      <c r="B90" s="59">
        <f>'A learn '!I52</f>
        <v>1060</v>
      </c>
      <c r="C90" s="64" t="s">
        <v>281</v>
      </c>
      <c r="D90" s="59" t="s">
        <v>77</v>
      </c>
      <c r="E90" s="57"/>
      <c r="F90" s="57" t="s">
        <v>103</v>
      </c>
      <c r="G90" s="71"/>
      <c r="H90" s="71"/>
    </row>
    <row r="91" spans="1:8" ht="15" customHeight="1" x14ac:dyDescent="0.25">
      <c r="A91" s="56"/>
      <c r="B91" s="59">
        <f>'A learn '!H52</f>
        <v>3240</v>
      </c>
      <c r="C91" s="64" t="s">
        <v>49</v>
      </c>
      <c r="D91" s="59" t="s">
        <v>77</v>
      </c>
      <c r="E91" s="57"/>
      <c r="F91" s="57" t="s">
        <v>103</v>
      </c>
      <c r="G91" s="71"/>
      <c r="H91" s="71"/>
    </row>
    <row r="92" spans="1:8" ht="15" customHeight="1" x14ac:dyDescent="0.25">
      <c r="A92" s="56"/>
      <c r="B92" s="59"/>
      <c r="C92" s="64"/>
      <c r="D92" s="59"/>
      <c r="E92" s="57"/>
      <c r="F92" s="57"/>
      <c r="G92" s="71"/>
      <c r="H92" s="71"/>
    </row>
    <row r="93" spans="1:8" ht="15" customHeight="1" x14ac:dyDescent="0.25">
      <c r="A93" s="56" t="s">
        <v>262</v>
      </c>
      <c r="B93" s="59">
        <f>'A learn '!I53</f>
        <v>215</v>
      </c>
      <c r="C93" s="64" t="s">
        <v>281</v>
      </c>
      <c r="D93" s="59" t="s">
        <v>77</v>
      </c>
      <c r="E93" s="57"/>
      <c r="F93" s="57" t="s">
        <v>116</v>
      </c>
      <c r="G93" s="71"/>
      <c r="H93" s="71"/>
    </row>
    <row r="94" spans="1:8" ht="15" customHeight="1" x14ac:dyDescent="0.25">
      <c r="A94" s="56"/>
      <c r="B94" s="59"/>
      <c r="C94" s="64"/>
      <c r="D94" s="59"/>
      <c r="E94" s="57"/>
      <c r="F94" s="57"/>
      <c r="G94" s="71"/>
      <c r="H94" s="71"/>
    </row>
    <row r="95" spans="1:8" ht="15" customHeight="1" x14ac:dyDescent="0.25">
      <c r="A95" s="56" t="s">
        <v>411</v>
      </c>
      <c r="B95" s="59">
        <f>'A learn '!D54</f>
        <v>1550</v>
      </c>
      <c r="C95" s="64" t="s">
        <v>8</v>
      </c>
      <c r="D95" s="59" t="s">
        <v>77</v>
      </c>
      <c r="E95" s="57"/>
      <c r="F95" s="59" t="s">
        <v>102</v>
      </c>
      <c r="G95" s="71"/>
      <c r="H95" s="71"/>
    </row>
    <row r="96" spans="1:8" ht="15" customHeight="1" x14ac:dyDescent="0.25">
      <c r="A96" s="56"/>
      <c r="B96" s="59"/>
      <c r="C96" s="64"/>
      <c r="D96" s="59"/>
      <c r="E96" s="57"/>
      <c r="F96" s="59"/>
      <c r="G96" s="71"/>
      <c r="H96" s="71"/>
    </row>
    <row r="97" spans="1:8" ht="15" customHeight="1" x14ac:dyDescent="0.25">
      <c r="A97" s="56" t="s">
        <v>242</v>
      </c>
      <c r="B97" s="59">
        <f>'A learn '!F55</f>
        <v>160</v>
      </c>
      <c r="C97" s="64" t="s">
        <v>71</v>
      </c>
      <c r="D97" s="59" t="s">
        <v>77</v>
      </c>
      <c r="E97" s="57"/>
      <c r="F97" s="57" t="s">
        <v>116</v>
      </c>
      <c r="G97" s="71"/>
      <c r="H97" s="71"/>
    </row>
    <row r="98" spans="1:8" ht="15" customHeight="1" x14ac:dyDescent="0.25">
      <c r="A98" s="56"/>
      <c r="B98" s="59"/>
      <c r="C98" s="64"/>
      <c r="D98" s="59"/>
      <c r="E98" s="57"/>
      <c r="F98" s="59"/>
      <c r="G98" s="71"/>
      <c r="H98" s="71"/>
    </row>
    <row r="99" spans="1:8" ht="15" customHeight="1" x14ac:dyDescent="0.25">
      <c r="A99" s="56" t="s">
        <v>418</v>
      </c>
      <c r="B99" s="59">
        <f>'A learn '!D56</f>
        <v>290</v>
      </c>
      <c r="C99" s="64" t="s">
        <v>8</v>
      </c>
      <c r="D99" s="59" t="s">
        <v>77</v>
      </c>
      <c r="E99" s="57"/>
      <c r="F99" s="57" t="s">
        <v>116</v>
      </c>
      <c r="G99" s="71"/>
      <c r="H99" s="71"/>
    </row>
    <row r="100" spans="1:8" ht="15" customHeight="1" x14ac:dyDescent="0.25">
      <c r="A100" s="56"/>
      <c r="B100" s="59"/>
      <c r="C100" s="64"/>
      <c r="D100" s="59"/>
      <c r="E100" s="57"/>
      <c r="F100" s="57"/>
      <c r="G100" s="71"/>
      <c r="H100" s="71"/>
    </row>
    <row r="101" spans="1:8" ht="15" customHeight="1" x14ac:dyDescent="0.25">
      <c r="A101" s="56" t="s">
        <v>423</v>
      </c>
      <c r="B101" s="59">
        <f>'A learn '!E57</f>
        <v>1540</v>
      </c>
      <c r="C101" s="64" t="s">
        <v>76</v>
      </c>
      <c r="D101" s="59" t="s">
        <v>77</v>
      </c>
      <c r="E101" s="57"/>
      <c r="F101" s="59" t="s">
        <v>102</v>
      </c>
      <c r="G101" s="71"/>
      <c r="H101" s="71"/>
    </row>
    <row r="102" spans="1:8" ht="15" customHeight="1" x14ac:dyDescent="0.25">
      <c r="A102" s="56"/>
      <c r="B102" s="59"/>
      <c r="C102" s="64"/>
      <c r="D102" s="59"/>
      <c r="E102" s="57"/>
      <c r="F102" s="59"/>
      <c r="G102" s="71"/>
      <c r="H102" s="71"/>
    </row>
    <row r="103" spans="1:8" ht="15" customHeight="1" x14ac:dyDescent="0.25">
      <c r="A103" s="56" t="s">
        <v>338</v>
      </c>
      <c r="B103" s="59">
        <f>'A learn '!D58</f>
        <v>2710</v>
      </c>
      <c r="C103" s="64" t="s">
        <v>8</v>
      </c>
      <c r="D103" s="59" t="s">
        <v>77</v>
      </c>
      <c r="E103" s="57"/>
      <c r="F103" s="59" t="s">
        <v>102</v>
      </c>
      <c r="G103" s="53"/>
      <c r="H103" s="53"/>
    </row>
    <row r="104" spans="1:8" ht="15" customHeight="1" x14ac:dyDescent="0.25">
      <c r="A104" s="56"/>
      <c r="B104" s="59"/>
      <c r="C104" s="64"/>
      <c r="D104" s="59"/>
      <c r="E104" s="57"/>
      <c r="F104" s="59"/>
      <c r="G104" s="53"/>
      <c r="H104" s="53"/>
    </row>
    <row r="105" spans="1:8" ht="15" customHeight="1" x14ac:dyDescent="0.25">
      <c r="A105" s="56" t="s">
        <v>380</v>
      </c>
      <c r="B105" s="59">
        <f>'A learn '!D59</f>
        <v>600</v>
      </c>
      <c r="C105" s="64" t="s">
        <v>8</v>
      </c>
      <c r="D105" s="59" t="s">
        <v>77</v>
      </c>
      <c r="E105" s="57"/>
      <c r="F105" s="59" t="s">
        <v>102</v>
      </c>
      <c r="G105" s="53"/>
      <c r="H105" s="53"/>
    </row>
    <row r="106" spans="1:8" ht="15" customHeight="1" x14ac:dyDescent="0.25">
      <c r="A106" s="56"/>
      <c r="B106" s="59"/>
      <c r="C106" s="64"/>
      <c r="D106" s="59"/>
      <c r="E106" s="57"/>
      <c r="F106" s="59"/>
      <c r="G106" s="53"/>
      <c r="H106" s="53"/>
    </row>
    <row r="107" spans="1:8" ht="15" customHeight="1" x14ac:dyDescent="0.25">
      <c r="A107" s="56" t="s">
        <v>280</v>
      </c>
      <c r="B107" s="59">
        <f>'A learn '!E60</f>
        <v>125</v>
      </c>
      <c r="C107" s="64" t="s">
        <v>76</v>
      </c>
      <c r="D107" s="59" t="s">
        <v>72</v>
      </c>
      <c r="E107" s="57"/>
      <c r="F107" s="59" t="s">
        <v>102</v>
      </c>
      <c r="G107" s="71"/>
      <c r="H107" s="71"/>
    </row>
    <row r="108" spans="1:8" ht="15" customHeight="1" x14ac:dyDescent="0.25">
      <c r="A108" s="56"/>
      <c r="B108" s="59"/>
      <c r="C108" s="64"/>
      <c r="D108" s="59"/>
      <c r="E108" s="57"/>
      <c r="F108" s="59"/>
      <c r="G108" s="71"/>
      <c r="H108" s="71"/>
    </row>
    <row r="109" spans="1:8" ht="15" customHeight="1" thickBot="1" x14ac:dyDescent="0.3">
      <c r="A109" s="56" t="s">
        <v>348</v>
      </c>
      <c r="B109" s="59">
        <f>'A learn '!F61</f>
        <v>160</v>
      </c>
      <c r="C109" s="64" t="s">
        <v>71</v>
      </c>
      <c r="D109" s="59" t="s">
        <v>77</v>
      </c>
      <c r="E109" s="57"/>
      <c r="F109" s="59" t="s">
        <v>102</v>
      </c>
      <c r="G109" s="71"/>
      <c r="H109" s="71"/>
    </row>
    <row r="110" spans="1:8" ht="16.2" thickBot="1" x14ac:dyDescent="0.3">
      <c r="A110" s="301" t="s">
        <v>31</v>
      </c>
      <c r="B110" s="302"/>
      <c r="C110" s="302"/>
      <c r="D110" s="302"/>
      <c r="E110" s="302"/>
      <c r="F110" s="303"/>
      <c r="G110" s="61">
        <f>SUM(G11:G109)</f>
        <v>0</v>
      </c>
      <c r="H110" s="61">
        <f>SUM(H11:H109)</f>
        <v>0</v>
      </c>
    </row>
    <row r="111" spans="1:8" ht="15.6" x14ac:dyDescent="0.25">
      <c r="A111" s="300" t="s">
        <v>125</v>
      </c>
      <c r="B111" s="300"/>
      <c r="C111" s="300"/>
      <c r="D111" s="29"/>
      <c r="E111" s="29"/>
      <c r="F111" s="29"/>
      <c r="G111" s="29"/>
      <c r="H111" s="29"/>
    </row>
    <row r="112" spans="1:8" ht="15.6" x14ac:dyDescent="0.25">
      <c r="A112" s="80" t="s">
        <v>597</v>
      </c>
      <c r="B112" s="29"/>
      <c r="C112" s="29"/>
      <c r="D112" s="29"/>
      <c r="E112" s="29"/>
      <c r="F112" s="29"/>
      <c r="G112" s="29"/>
      <c r="H112" s="29"/>
    </row>
    <row r="113" spans="1:8" ht="15.6" x14ac:dyDescent="0.25">
      <c r="A113" s="29"/>
      <c r="B113" s="29"/>
      <c r="C113" s="29"/>
      <c r="D113" s="29"/>
      <c r="E113" s="29"/>
      <c r="F113" s="29"/>
      <c r="G113" s="31"/>
      <c r="H113" s="31"/>
    </row>
    <row r="114" spans="1:8" ht="15.6" x14ac:dyDescent="0.25">
      <c r="A114" s="29"/>
      <c r="B114" s="30"/>
      <c r="C114" s="29"/>
      <c r="D114" s="29"/>
      <c r="E114" s="29"/>
      <c r="F114" s="29"/>
      <c r="G114" s="29"/>
      <c r="H114" s="29"/>
    </row>
    <row r="115" spans="1:8" ht="15.6" x14ac:dyDescent="0.25">
      <c r="A115" s="29"/>
      <c r="B115" s="29"/>
      <c r="C115" s="29"/>
      <c r="D115" s="29"/>
      <c r="E115" s="29"/>
      <c r="F115" s="29"/>
      <c r="G115" s="29"/>
      <c r="H115" s="29"/>
    </row>
    <row r="116" spans="1:8" ht="15.6" x14ac:dyDescent="0.25">
      <c r="A116" s="29"/>
      <c r="B116" s="29"/>
      <c r="C116" s="29"/>
      <c r="D116" s="29"/>
      <c r="E116" s="29"/>
      <c r="F116" s="29"/>
      <c r="G116" s="29"/>
      <c r="H116" s="29"/>
    </row>
    <row r="117" spans="1:8" ht="15.6" x14ac:dyDescent="0.25">
      <c r="A117" s="29"/>
      <c r="B117" s="29"/>
      <c r="C117" s="29"/>
      <c r="D117" s="30"/>
      <c r="E117" s="29"/>
      <c r="F117" s="29"/>
      <c r="G117" s="29"/>
      <c r="H117" s="29"/>
    </row>
    <row r="118" spans="1:8" ht="15.6" x14ac:dyDescent="0.25">
      <c r="A118" s="29"/>
      <c r="B118" s="29"/>
      <c r="C118" s="29"/>
      <c r="D118" s="29"/>
      <c r="E118" s="29"/>
      <c r="F118" s="29"/>
      <c r="G118" s="29"/>
      <c r="H118" s="29"/>
    </row>
    <row r="119" spans="1:8" ht="15.6" x14ac:dyDescent="0.25">
      <c r="A119" s="29"/>
      <c r="B119" s="29"/>
      <c r="C119" s="29"/>
      <c r="D119" s="29"/>
      <c r="E119" s="29"/>
      <c r="F119" s="29"/>
      <c r="G119" s="29"/>
      <c r="H119" s="29"/>
    </row>
    <row r="120" spans="1:8" ht="15.6" x14ac:dyDescent="0.25">
      <c r="A120" s="29"/>
      <c r="B120" s="29"/>
      <c r="C120" s="29"/>
      <c r="D120" s="29"/>
      <c r="E120" s="29"/>
      <c r="F120" s="29"/>
      <c r="G120" s="29"/>
      <c r="H120" s="29"/>
    </row>
    <row r="121" spans="1:8" ht="15.6" x14ac:dyDescent="0.25">
      <c r="A121" s="29"/>
      <c r="B121" s="29"/>
      <c r="C121" s="29"/>
      <c r="D121" s="29"/>
      <c r="E121" s="29"/>
      <c r="F121" s="29"/>
      <c r="G121" s="29"/>
      <c r="H121" s="29"/>
    </row>
    <row r="122" spans="1:8" ht="15.6" x14ac:dyDescent="0.25">
      <c r="A122" s="29"/>
      <c r="B122" s="29"/>
      <c r="C122" s="29"/>
      <c r="D122" s="29"/>
      <c r="E122" s="29"/>
      <c r="F122" s="29"/>
      <c r="G122" s="29"/>
      <c r="H122" s="29"/>
    </row>
    <row r="123" spans="1:8" ht="15.6" x14ac:dyDescent="0.25">
      <c r="A123" s="29"/>
      <c r="B123" s="29"/>
      <c r="C123" s="29"/>
      <c r="D123" s="29"/>
      <c r="E123" s="29"/>
      <c r="F123" s="29"/>
      <c r="G123" s="29"/>
      <c r="H123" s="29"/>
    </row>
    <row r="124" spans="1:8" ht="15.6" x14ac:dyDescent="0.25">
      <c r="A124" s="29"/>
      <c r="B124" s="29"/>
      <c r="C124" s="29"/>
      <c r="D124" s="29"/>
      <c r="E124" s="29"/>
      <c r="F124" s="29"/>
      <c r="G124" s="29"/>
      <c r="H124" s="29"/>
    </row>
    <row r="125" spans="1:8" ht="15.6" x14ac:dyDescent="0.25">
      <c r="A125" s="29"/>
      <c r="B125" s="29"/>
      <c r="C125" s="29"/>
      <c r="D125" s="29"/>
      <c r="E125" s="29"/>
      <c r="F125" s="29"/>
      <c r="G125" s="29"/>
      <c r="H125" s="29"/>
    </row>
    <row r="126" spans="1:8" ht="15.6" x14ac:dyDescent="0.25">
      <c r="A126" s="29"/>
      <c r="B126" s="29"/>
      <c r="C126" s="29"/>
      <c r="D126" s="29"/>
      <c r="E126" s="29"/>
      <c r="F126" s="29"/>
      <c r="G126" s="29"/>
      <c r="H126" s="29"/>
    </row>
    <row r="127" spans="1:8" ht="15.6" x14ac:dyDescent="0.25">
      <c r="A127" s="29"/>
      <c r="B127" s="29"/>
      <c r="C127" s="29"/>
      <c r="D127" s="29"/>
      <c r="E127" s="29"/>
      <c r="F127" s="29"/>
      <c r="G127" s="29"/>
      <c r="H127" s="29"/>
    </row>
    <row r="128" spans="1:8" ht="15.6" x14ac:dyDescent="0.25">
      <c r="A128" s="29"/>
      <c r="B128" s="29"/>
      <c r="C128" s="29"/>
      <c r="D128" s="29"/>
      <c r="E128" s="29"/>
      <c r="F128" s="29"/>
      <c r="G128" s="29"/>
      <c r="H128" s="29"/>
    </row>
    <row r="129" spans="1:8" ht="15.6" x14ac:dyDescent="0.25">
      <c r="A129" s="29"/>
      <c r="B129" s="29"/>
      <c r="C129" s="29"/>
      <c r="D129" s="29"/>
      <c r="E129" s="29"/>
      <c r="F129" s="29"/>
      <c r="G129" s="29"/>
      <c r="H129" s="29"/>
    </row>
    <row r="130" spans="1:8" ht="15.6" x14ac:dyDescent="0.25">
      <c r="A130" s="29"/>
      <c r="B130" s="29"/>
      <c r="C130" s="29"/>
      <c r="D130" s="29"/>
      <c r="E130" s="29"/>
      <c r="F130" s="29"/>
      <c r="G130" s="29"/>
      <c r="H130" s="29"/>
    </row>
    <row r="131" spans="1:8" ht="15.6" x14ac:dyDescent="0.25">
      <c r="A131" s="29"/>
      <c r="B131" s="29"/>
      <c r="C131" s="29"/>
      <c r="D131" s="29"/>
      <c r="E131" s="29"/>
      <c r="F131" s="29"/>
      <c r="G131" s="29"/>
      <c r="H131" s="29"/>
    </row>
    <row r="132" spans="1:8" ht="15.6" x14ac:dyDescent="0.25">
      <c r="A132" s="29"/>
      <c r="B132" s="29"/>
      <c r="C132" s="29"/>
      <c r="D132" s="29"/>
      <c r="E132" s="29"/>
      <c r="F132" s="29"/>
      <c r="G132" s="29"/>
      <c r="H132" s="29"/>
    </row>
    <row r="133" spans="1:8" ht="15.6" x14ac:dyDescent="0.25">
      <c r="A133" s="29"/>
      <c r="B133" s="29"/>
      <c r="C133" s="29"/>
      <c r="D133" s="29"/>
      <c r="E133" s="29"/>
      <c r="F133" s="29"/>
      <c r="G133" s="29"/>
      <c r="H133" s="29"/>
    </row>
    <row r="134" spans="1:8" ht="15.6" x14ac:dyDescent="0.25">
      <c r="A134" s="29"/>
      <c r="B134" s="29"/>
      <c r="C134" s="29"/>
      <c r="D134" s="29"/>
      <c r="E134" s="29"/>
      <c r="F134" s="29"/>
      <c r="G134" s="29"/>
      <c r="H134" s="29"/>
    </row>
    <row r="135" spans="1:8" ht="15.6" x14ac:dyDescent="0.25">
      <c r="A135" s="29"/>
      <c r="B135" s="29"/>
      <c r="C135" s="29"/>
      <c r="D135" s="29"/>
      <c r="E135" s="29"/>
      <c r="F135" s="29"/>
      <c r="G135" s="29"/>
      <c r="H135" s="29"/>
    </row>
    <row r="136" spans="1:8" ht="15.6" x14ac:dyDescent="0.25">
      <c r="A136" s="29"/>
      <c r="B136" s="29"/>
      <c r="C136" s="29"/>
      <c r="D136" s="29"/>
      <c r="E136" s="29"/>
      <c r="F136" s="29"/>
      <c r="G136" s="29"/>
      <c r="H136" s="29"/>
    </row>
    <row r="137" spans="1:8" ht="15.6" x14ac:dyDescent="0.25">
      <c r="A137" s="29"/>
      <c r="B137" s="29"/>
      <c r="C137" s="29"/>
      <c r="D137" s="29"/>
      <c r="E137" s="29"/>
      <c r="F137" s="29"/>
      <c r="G137" s="29"/>
      <c r="H137" s="29"/>
    </row>
    <row r="138" spans="1:8" ht="15.6" x14ac:dyDescent="0.25">
      <c r="A138" s="29"/>
      <c r="B138" s="29"/>
      <c r="C138" s="29"/>
      <c r="D138" s="29"/>
      <c r="E138" s="29"/>
      <c r="F138" s="29"/>
      <c r="G138" s="29"/>
      <c r="H138" s="29"/>
    </row>
    <row r="139" spans="1:8" ht="15.6" x14ac:dyDescent="0.25">
      <c r="A139" s="29"/>
      <c r="B139" s="29"/>
      <c r="C139" s="29"/>
      <c r="D139" s="29"/>
      <c r="E139" s="29"/>
      <c r="F139" s="29"/>
      <c r="G139" s="29"/>
      <c r="H139" s="29"/>
    </row>
    <row r="140" spans="1:8" ht="15.6" x14ac:dyDescent="0.25">
      <c r="A140" s="29"/>
      <c r="B140" s="29"/>
      <c r="C140" s="29"/>
      <c r="D140" s="29"/>
      <c r="E140" s="29"/>
      <c r="F140" s="29"/>
      <c r="G140" s="29"/>
      <c r="H140" s="29"/>
    </row>
    <row r="141" spans="1:8" ht="15.6" x14ac:dyDescent="0.25">
      <c r="A141" s="29"/>
      <c r="B141" s="29"/>
      <c r="C141" s="29"/>
      <c r="D141" s="29"/>
      <c r="E141" s="29"/>
      <c r="F141" s="29"/>
      <c r="G141" s="29"/>
      <c r="H141" s="29"/>
    </row>
    <row r="142" spans="1:8" ht="15.6" x14ac:dyDescent="0.25">
      <c r="A142" s="29"/>
      <c r="B142" s="29"/>
      <c r="C142" s="29"/>
      <c r="D142" s="29"/>
      <c r="E142" s="29"/>
      <c r="F142" s="29"/>
      <c r="G142" s="29"/>
      <c r="H142" s="29"/>
    </row>
    <row r="143" spans="1:8" ht="15.6" x14ac:dyDescent="0.25">
      <c r="A143" s="29"/>
      <c r="B143" s="29"/>
      <c r="C143" s="29"/>
      <c r="D143" s="29"/>
      <c r="E143" s="29"/>
      <c r="F143" s="29"/>
      <c r="G143" s="29"/>
      <c r="H143" s="29"/>
    </row>
    <row r="144" spans="1:8" ht="15.6" x14ac:dyDescent="0.25">
      <c r="A144" s="29"/>
      <c r="B144" s="29"/>
      <c r="C144" s="29"/>
      <c r="D144" s="29"/>
      <c r="E144" s="29"/>
      <c r="F144" s="29"/>
      <c r="G144" s="29"/>
      <c r="H144" s="29"/>
    </row>
    <row r="145" spans="1:8" ht="15.6" x14ac:dyDescent="0.25">
      <c r="A145" s="29"/>
      <c r="B145" s="29"/>
      <c r="C145" s="29"/>
      <c r="D145" s="29"/>
      <c r="E145" s="29"/>
      <c r="F145" s="29"/>
      <c r="G145" s="29"/>
      <c r="H145" s="29"/>
    </row>
    <row r="146" spans="1:8" ht="15.6" x14ac:dyDescent="0.25">
      <c r="A146" s="29"/>
      <c r="B146" s="29"/>
      <c r="C146" s="29"/>
      <c r="D146" s="29"/>
      <c r="E146" s="29"/>
      <c r="F146" s="29"/>
      <c r="G146" s="29"/>
      <c r="H146" s="29"/>
    </row>
  </sheetData>
  <mergeCells count="22">
    <mergeCell ref="A64:H64"/>
    <mergeCell ref="A65:H66"/>
    <mergeCell ref="G67:H67"/>
    <mergeCell ref="A68:A69"/>
    <mergeCell ref="B68:B69"/>
    <mergeCell ref="C68:C69"/>
    <mergeCell ref="A111:C11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  <mergeCell ref="D68:D69"/>
    <mergeCell ref="F68:F69"/>
    <mergeCell ref="A110:F110"/>
    <mergeCell ref="A60:H61"/>
    <mergeCell ref="A62:H63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rowBreaks count="1" manualBreakCount="1">
    <brk id="59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002060"/>
  </sheetPr>
  <dimension ref="A1:S58"/>
  <sheetViews>
    <sheetView topLeftCell="A22" zoomScaleNormal="100" workbookViewId="0">
      <selection activeCell="J64" sqref="J64:J6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07" t="s">
        <v>2</v>
      </c>
      <c r="K5" s="3"/>
    </row>
    <row r="6" spans="1:19" ht="17.399999999999999" customHeight="1" x14ac:dyDescent="0.25">
      <c r="A6" s="311" t="s">
        <v>377</v>
      </c>
      <c r="B6" s="312"/>
      <c r="C6" s="312"/>
      <c r="D6" s="313"/>
      <c r="E6" s="261" t="s">
        <v>3</v>
      </c>
      <c r="F6" s="262"/>
      <c r="G6" s="262"/>
      <c r="H6" s="265">
        <f>J47</f>
        <v>27055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  <c r="L9" s="55">
        <v>120000</v>
      </c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05" t="s">
        <v>9</v>
      </c>
      <c r="F10" s="105" t="s">
        <v>10</v>
      </c>
      <c r="G10" s="275" t="s">
        <v>86</v>
      </c>
      <c r="H10" s="275" t="s">
        <v>49</v>
      </c>
      <c r="I10" s="273" t="s">
        <v>281</v>
      </c>
      <c r="J10" s="105" t="s">
        <v>12</v>
      </c>
    </row>
    <row r="11" spans="1:19" ht="15" customHeight="1" x14ac:dyDescent="0.25">
      <c r="A11" s="274"/>
      <c r="B11" s="275"/>
      <c r="C11" s="275"/>
      <c r="D11" s="275"/>
      <c r="E11" s="106" t="s">
        <v>13</v>
      </c>
      <c r="F11" s="106" t="s">
        <v>13</v>
      </c>
      <c r="G11" s="275" t="s">
        <v>14</v>
      </c>
      <c r="H11" s="275"/>
      <c r="I11" s="274"/>
      <c r="J11" s="106" t="s">
        <v>16</v>
      </c>
    </row>
    <row r="12" spans="1:19" ht="13.05" customHeight="1" x14ac:dyDescent="0.25">
      <c r="A12" s="56" t="s">
        <v>51</v>
      </c>
      <c r="B12" s="57">
        <v>1</v>
      </c>
      <c r="C12" s="57"/>
      <c r="D12" s="11"/>
      <c r="E12" s="57"/>
      <c r="F12" s="57">
        <v>335</v>
      </c>
      <c r="G12" s="57"/>
      <c r="H12" s="57"/>
      <c r="I12" s="57"/>
      <c r="J12" s="57">
        <f>SUM(D12:I12)</f>
        <v>335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3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1</v>
      </c>
      <c r="C16" s="57"/>
      <c r="D16" s="16"/>
      <c r="E16" s="57"/>
      <c r="F16" s="57">
        <v>335</v>
      </c>
      <c r="G16" s="57"/>
      <c r="H16" s="57"/>
      <c r="I16" s="57"/>
      <c r="J16" s="57">
        <f>SUM(D16:I16)</f>
        <v>335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5</v>
      </c>
      <c r="D17" s="57"/>
      <c r="E17" s="57"/>
      <c r="F17" s="57"/>
      <c r="G17" s="57"/>
      <c r="H17" s="57"/>
      <c r="I17" s="57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57"/>
      <c r="J18" s="57"/>
      <c r="P18" s="14"/>
      <c r="S18" s="14"/>
    </row>
    <row r="19" spans="1:19" ht="13.05" customHeight="1" x14ac:dyDescent="0.25">
      <c r="A19" s="56" t="s">
        <v>381</v>
      </c>
      <c r="B19" s="57">
        <v>1</v>
      </c>
      <c r="C19" s="57"/>
      <c r="D19" s="57"/>
      <c r="E19" s="57"/>
      <c r="F19" s="57">
        <v>100</v>
      </c>
      <c r="G19" s="57"/>
      <c r="H19" s="57"/>
      <c r="I19" s="57"/>
      <c r="J19" s="57">
        <f>SUM(D19:I19)</f>
        <v>100</v>
      </c>
      <c r="P19" s="14"/>
      <c r="S19" s="14"/>
    </row>
    <row r="20" spans="1:19" ht="13.05" customHeight="1" x14ac:dyDescent="0.25">
      <c r="A20" s="60" t="s">
        <v>52</v>
      </c>
      <c r="B20" s="57"/>
      <c r="C20" s="57">
        <v>1</v>
      </c>
      <c r="D20" s="11"/>
      <c r="E20" s="57"/>
      <c r="F20" s="57"/>
      <c r="G20" s="57"/>
      <c r="H20" s="57"/>
      <c r="I20" s="57"/>
      <c r="J20" s="57"/>
      <c r="P20" s="14"/>
      <c r="S20" s="14"/>
    </row>
    <row r="21" spans="1:19" ht="13.05" customHeight="1" x14ac:dyDescent="0.25">
      <c r="A21" s="60" t="s">
        <v>54</v>
      </c>
      <c r="B21" s="57"/>
      <c r="C21" s="57">
        <v>1</v>
      </c>
      <c r="D21" s="57"/>
      <c r="E21" s="57"/>
      <c r="F21" s="57"/>
      <c r="G21" s="57"/>
      <c r="H21" s="57"/>
      <c r="I21" s="57"/>
      <c r="J21" s="57"/>
      <c r="P21" s="14"/>
      <c r="S21" s="14"/>
    </row>
    <row r="22" spans="1:19" ht="13.05" customHeight="1" x14ac:dyDescent="0.25">
      <c r="A22" s="56" t="s">
        <v>395</v>
      </c>
      <c r="B22" s="57"/>
      <c r="C22" s="57"/>
      <c r="D22" s="57"/>
      <c r="E22" s="57"/>
      <c r="F22" s="57">
        <v>1290</v>
      </c>
      <c r="G22" s="57"/>
      <c r="H22" s="57"/>
      <c r="I22" s="57"/>
      <c r="J22" s="57">
        <f t="shared" ref="J22:J44" si="0">SUM(D22:I22)</f>
        <v>1290</v>
      </c>
      <c r="P22" s="14"/>
      <c r="S22" s="14"/>
    </row>
    <row r="23" spans="1:19" ht="13.05" customHeight="1" x14ac:dyDescent="0.25">
      <c r="A23" s="56" t="s">
        <v>269</v>
      </c>
      <c r="B23" s="57">
        <v>4</v>
      </c>
      <c r="C23" s="57"/>
      <c r="D23" s="11"/>
      <c r="E23" s="65"/>
      <c r="F23" s="57"/>
      <c r="G23" s="57"/>
      <c r="H23" s="57">
        <v>200</v>
      </c>
      <c r="I23" s="57"/>
      <c r="J23" s="57">
        <f t="shared" si="0"/>
        <v>200</v>
      </c>
      <c r="P23" s="14"/>
      <c r="S23" s="14"/>
    </row>
    <row r="24" spans="1:19" ht="13.05" customHeight="1" x14ac:dyDescent="0.25">
      <c r="A24" s="56" t="s">
        <v>176</v>
      </c>
      <c r="B24" s="57"/>
      <c r="C24" s="57"/>
      <c r="D24" s="11"/>
      <c r="E24" s="57"/>
      <c r="F24" s="57">
        <v>330</v>
      </c>
      <c r="G24" s="57"/>
      <c r="H24" s="57"/>
      <c r="I24" s="57"/>
      <c r="J24" s="57">
        <f t="shared" si="0"/>
        <v>330</v>
      </c>
      <c r="P24" s="14"/>
      <c r="S24" s="14"/>
    </row>
    <row r="25" spans="1:19" ht="13.05" customHeight="1" x14ac:dyDescent="0.25">
      <c r="A25" s="56" t="s">
        <v>58</v>
      </c>
      <c r="B25" s="57"/>
      <c r="C25" s="57"/>
      <c r="D25" s="11">
        <v>165</v>
      </c>
      <c r="E25" s="57"/>
      <c r="F25" s="57">
        <v>4255</v>
      </c>
      <c r="G25" s="57"/>
      <c r="H25" s="57"/>
      <c r="I25" s="57"/>
      <c r="J25" s="57">
        <f t="shared" si="0"/>
        <v>4420</v>
      </c>
      <c r="P25" s="14"/>
      <c r="S25" s="14"/>
    </row>
    <row r="26" spans="1:19" ht="13.05" customHeight="1" x14ac:dyDescent="0.25">
      <c r="A26" s="56" t="s">
        <v>64</v>
      </c>
      <c r="B26" s="57"/>
      <c r="C26" s="57"/>
      <c r="D26" s="11">
        <v>735</v>
      </c>
      <c r="E26" s="57"/>
      <c r="F26" s="57"/>
      <c r="G26" s="57"/>
      <c r="H26" s="57"/>
      <c r="I26" s="57"/>
      <c r="J26" s="57">
        <f t="shared" si="0"/>
        <v>735</v>
      </c>
      <c r="P26" s="14"/>
      <c r="S26" s="14"/>
    </row>
    <row r="27" spans="1:19" ht="13.05" customHeight="1" x14ac:dyDescent="0.25">
      <c r="A27" s="56" t="s">
        <v>384</v>
      </c>
      <c r="B27" s="57"/>
      <c r="C27" s="57"/>
      <c r="D27" s="11">
        <v>150</v>
      </c>
      <c r="E27" s="57"/>
      <c r="F27" s="57"/>
      <c r="G27" s="57"/>
      <c r="H27" s="57"/>
      <c r="I27" s="57"/>
      <c r="J27" s="57">
        <f t="shared" si="0"/>
        <v>150</v>
      </c>
      <c r="P27" s="14"/>
      <c r="S27" s="14"/>
    </row>
    <row r="28" spans="1:19" ht="13.05" customHeight="1" x14ac:dyDescent="0.25">
      <c r="A28" s="56" t="s">
        <v>378</v>
      </c>
      <c r="B28" s="57"/>
      <c r="C28" s="57"/>
      <c r="D28" s="57">
        <v>2995</v>
      </c>
      <c r="E28" s="57"/>
      <c r="F28" s="57"/>
      <c r="G28" s="57"/>
      <c r="H28" s="57"/>
      <c r="I28" s="57"/>
      <c r="J28" s="57">
        <f t="shared" si="0"/>
        <v>2995</v>
      </c>
      <c r="P28" s="14"/>
      <c r="S28" s="14"/>
    </row>
    <row r="29" spans="1:19" ht="13.05" customHeight="1" x14ac:dyDescent="0.25">
      <c r="A29" s="56" t="s">
        <v>278</v>
      </c>
      <c r="B29" s="57"/>
      <c r="C29" s="57"/>
      <c r="D29" s="11">
        <v>805</v>
      </c>
      <c r="E29" s="57"/>
      <c r="F29" s="57"/>
      <c r="G29" s="57"/>
      <c r="H29" s="57"/>
      <c r="I29" s="57"/>
      <c r="J29" s="57">
        <f t="shared" si="0"/>
        <v>805</v>
      </c>
      <c r="P29" s="14"/>
      <c r="S29" s="14"/>
    </row>
    <row r="30" spans="1:19" ht="13.05" customHeight="1" x14ac:dyDescent="0.25">
      <c r="A30" s="56" t="s">
        <v>89</v>
      </c>
      <c r="B30" s="57"/>
      <c r="C30" s="57"/>
      <c r="D30" s="11">
        <v>1455</v>
      </c>
      <c r="E30" s="57"/>
      <c r="F30" s="57"/>
      <c r="G30" s="57"/>
      <c r="H30" s="57"/>
      <c r="I30" s="57"/>
      <c r="J30" s="57">
        <f t="shared" si="0"/>
        <v>1455</v>
      </c>
      <c r="P30" s="14"/>
      <c r="S30" s="14"/>
    </row>
    <row r="31" spans="1:19" ht="13.05" customHeight="1" x14ac:dyDescent="0.25">
      <c r="A31" s="56" t="s">
        <v>419</v>
      </c>
      <c r="B31" s="57"/>
      <c r="C31" s="57"/>
      <c r="D31" s="11">
        <v>3110</v>
      </c>
      <c r="E31" s="57"/>
      <c r="F31" s="57"/>
      <c r="G31" s="57"/>
      <c r="H31" s="57"/>
      <c r="I31" s="57"/>
      <c r="J31" s="57">
        <f t="shared" si="0"/>
        <v>3110</v>
      </c>
      <c r="P31" s="14"/>
      <c r="S31" s="14"/>
    </row>
    <row r="32" spans="1:19" ht="13.05" customHeight="1" x14ac:dyDescent="0.25">
      <c r="A32" s="56" t="s">
        <v>227</v>
      </c>
      <c r="B32" s="57"/>
      <c r="C32" s="57"/>
      <c r="D32" s="11"/>
      <c r="E32" s="57"/>
      <c r="F32" s="57">
        <v>4820</v>
      </c>
      <c r="G32" s="57"/>
      <c r="H32" s="57"/>
      <c r="I32" s="57"/>
      <c r="J32" s="57">
        <f t="shared" si="0"/>
        <v>4820</v>
      </c>
      <c r="P32" s="14"/>
      <c r="S32" s="14"/>
    </row>
    <row r="33" spans="1:19" ht="13.05" customHeight="1" x14ac:dyDescent="0.25">
      <c r="A33" s="56" t="s">
        <v>383</v>
      </c>
      <c r="B33" s="57"/>
      <c r="C33" s="57"/>
      <c r="D33" s="11">
        <v>1215</v>
      </c>
      <c r="E33" s="57"/>
      <c r="F33" s="57"/>
      <c r="G33" s="57"/>
      <c r="H33" s="57"/>
      <c r="I33" s="57"/>
      <c r="J33" s="57">
        <f t="shared" si="0"/>
        <v>1215</v>
      </c>
      <c r="P33" s="14"/>
      <c r="S33" s="14"/>
    </row>
    <row r="34" spans="1:19" ht="13.05" customHeight="1" x14ac:dyDescent="0.25">
      <c r="A34" s="56" t="s">
        <v>379</v>
      </c>
      <c r="B34" s="57"/>
      <c r="C34" s="57"/>
      <c r="D34" s="11">
        <v>740</v>
      </c>
      <c r="E34" s="57"/>
      <c r="F34" s="57"/>
      <c r="G34" s="57"/>
      <c r="H34" s="57"/>
      <c r="I34" s="57"/>
      <c r="J34" s="57">
        <f t="shared" si="0"/>
        <v>740</v>
      </c>
      <c r="P34" s="14"/>
      <c r="S34" s="14"/>
    </row>
    <row r="35" spans="1:19" ht="13.05" customHeight="1" x14ac:dyDescent="0.25">
      <c r="A35" s="56" t="s">
        <v>386</v>
      </c>
      <c r="B35" s="57"/>
      <c r="C35" s="57"/>
      <c r="D35" s="11">
        <v>295</v>
      </c>
      <c r="E35" s="57"/>
      <c r="F35" s="57"/>
      <c r="G35" s="57"/>
      <c r="H35" s="57"/>
      <c r="I35" s="57"/>
      <c r="J35" s="57">
        <f t="shared" si="0"/>
        <v>295</v>
      </c>
      <c r="P35" s="14"/>
      <c r="S35" s="14"/>
    </row>
    <row r="36" spans="1:19" ht="13.05" customHeight="1" x14ac:dyDescent="0.25">
      <c r="A36" s="56" t="s">
        <v>382</v>
      </c>
      <c r="B36" s="57"/>
      <c r="C36" s="57"/>
      <c r="D36" s="11">
        <v>720</v>
      </c>
      <c r="E36" s="57"/>
      <c r="F36" s="57"/>
      <c r="G36" s="57"/>
      <c r="H36" s="57"/>
      <c r="I36" s="57"/>
      <c r="J36" s="57">
        <f t="shared" si="0"/>
        <v>720</v>
      </c>
      <c r="P36" s="14"/>
      <c r="S36" s="14"/>
    </row>
    <row r="37" spans="1:19" ht="13.05" customHeight="1" x14ac:dyDescent="0.25">
      <c r="A37" s="56" t="s">
        <v>59</v>
      </c>
      <c r="B37" s="57">
        <v>4</v>
      </c>
      <c r="C37" s="57"/>
      <c r="D37" s="11"/>
      <c r="E37" s="57"/>
      <c r="F37" s="57"/>
      <c r="G37" s="57"/>
      <c r="H37" s="57">
        <v>810</v>
      </c>
      <c r="I37" s="57">
        <v>265</v>
      </c>
      <c r="J37" s="57">
        <f t="shared" si="0"/>
        <v>1075</v>
      </c>
      <c r="P37" s="14"/>
      <c r="S37" s="14"/>
    </row>
    <row r="38" spans="1:19" ht="13.05" customHeight="1" x14ac:dyDescent="0.25">
      <c r="A38" s="56" t="s">
        <v>262</v>
      </c>
      <c r="B38" s="57"/>
      <c r="C38" s="57"/>
      <c r="D38" s="11"/>
      <c r="E38" s="11"/>
      <c r="F38" s="11"/>
      <c r="G38" s="11"/>
      <c r="H38" s="11"/>
      <c r="I38" s="13">
        <v>215</v>
      </c>
      <c r="J38" s="57">
        <f t="shared" si="0"/>
        <v>215</v>
      </c>
      <c r="P38" s="14"/>
      <c r="S38" s="14"/>
    </row>
    <row r="39" spans="1:19" ht="13.05" customHeight="1" x14ac:dyDescent="0.25">
      <c r="A39" s="56" t="s">
        <v>242</v>
      </c>
      <c r="B39" s="57"/>
      <c r="C39" s="57"/>
      <c r="D39" s="11"/>
      <c r="E39" s="11"/>
      <c r="F39" s="11">
        <v>160</v>
      </c>
      <c r="G39" s="11"/>
      <c r="H39" s="11"/>
      <c r="I39" s="13"/>
      <c r="J39" s="57">
        <f t="shared" si="0"/>
        <v>160</v>
      </c>
      <c r="P39" s="14"/>
      <c r="S39" s="14"/>
    </row>
    <row r="40" spans="1:19" ht="13.05" customHeight="1" x14ac:dyDescent="0.25">
      <c r="A40" s="56" t="s">
        <v>418</v>
      </c>
      <c r="B40" s="57"/>
      <c r="C40" s="57"/>
      <c r="D40" s="11">
        <v>290</v>
      </c>
      <c r="E40" s="11"/>
      <c r="F40" s="11"/>
      <c r="G40" s="11"/>
      <c r="H40" s="11"/>
      <c r="I40" s="13"/>
      <c r="J40" s="57">
        <f t="shared" si="0"/>
        <v>290</v>
      </c>
      <c r="P40" s="14"/>
      <c r="S40" s="14"/>
    </row>
    <row r="41" spans="1:19" ht="13.05" customHeight="1" x14ac:dyDescent="0.25">
      <c r="A41" s="56" t="s">
        <v>396</v>
      </c>
      <c r="B41" s="57"/>
      <c r="C41" s="57"/>
      <c r="E41" s="11">
        <v>380</v>
      </c>
      <c r="F41" s="11"/>
      <c r="G41" s="11"/>
      <c r="H41" s="11"/>
      <c r="I41" s="13"/>
      <c r="J41" s="57">
        <f>SUM(E41:I41)</f>
        <v>380</v>
      </c>
      <c r="P41" s="14"/>
      <c r="S41" s="14"/>
    </row>
    <row r="42" spans="1:19" ht="13.05" customHeight="1" x14ac:dyDescent="0.25">
      <c r="A42" s="56" t="s">
        <v>380</v>
      </c>
      <c r="B42" s="57"/>
      <c r="C42" s="57"/>
      <c r="D42" s="11">
        <v>600</v>
      </c>
      <c r="E42" s="11"/>
      <c r="F42" s="11"/>
      <c r="G42" s="11"/>
      <c r="H42" s="11"/>
      <c r="I42" s="13"/>
      <c r="J42" s="57">
        <f t="shared" si="0"/>
        <v>600</v>
      </c>
      <c r="P42" s="14"/>
      <c r="S42" s="14"/>
    </row>
    <row r="43" spans="1:19" ht="13.05" customHeight="1" x14ac:dyDescent="0.25">
      <c r="A43" s="56" t="s">
        <v>280</v>
      </c>
      <c r="B43" s="57"/>
      <c r="C43" s="57"/>
      <c r="D43" s="11"/>
      <c r="E43" s="11">
        <v>125</v>
      </c>
      <c r="F43" s="11"/>
      <c r="G43" s="11"/>
      <c r="H43" s="11"/>
      <c r="I43" s="57"/>
      <c r="J43" s="57">
        <f t="shared" si="0"/>
        <v>125</v>
      </c>
      <c r="P43" s="14"/>
      <c r="S43" s="14"/>
    </row>
    <row r="44" spans="1:19" ht="13.05" customHeight="1" thickBot="1" x14ac:dyDescent="0.3">
      <c r="A44" s="56" t="s">
        <v>348</v>
      </c>
      <c r="B44" s="57"/>
      <c r="C44" s="57"/>
      <c r="D44" s="11"/>
      <c r="E44" s="11"/>
      <c r="F44" s="11">
        <v>160</v>
      </c>
      <c r="G44" s="11"/>
      <c r="H44" s="11"/>
      <c r="I44" s="13"/>
      <c r="J44" s="57">
        <f t="shared" si="0"/>
        <v>160</v>
      </c>
      <c r="P44" s="14"/>
      <c r="S44" s="14"/>
    </row>
    <row r="45" spans="1:19" ht="13.2" customHeight="1" x14ac:dyDescent="0.25">
      <c r="A45" s="288" t="s">
        <v>17</v>
      </c>
      <c r="B45" s="289"/>
      <c r="C45" s="290"/>
      <c r="D45" s="276">
        <f>SUM(D12:D44)</f>
        <v>13275</v>
      </c>
      <c r="E45" s="276">
        <f>SUM(E12:E44)</f>
        <v>505</v>
      </c>
      <c r="F45" s="276">
        <f>SUM(F12:F44)</f>
        <v>11785</v>
      </c>
      <c r="G45" s="276"/>
      <c r="H45" s="276">
        <f>SUM(H12:H44)</f>
        <v>1010</v>
      </c>
      <c r="I45" s="276">
        <f>SUM(I12:I44)</f>
        <v>480</v>
      </c>
      <c r="J45" s="278">
        <f>SUM(D45:I46)</f>
        <v>27055</v>
      </c>
      <c r="K45" s="19"/>
      <c r="L45" s="19"/>
    </row>
    <row r="46" spans="1:19" ht="13.8" customHeight="1" thickBot="1" x14ac:dyDescent="0.3">
      <c r="A46" s="291"/>
      <c r="B46" s="292"/>
      <c r="C46" s="293"/>
      <c r="D46" s="277"/>
      <c r="E46" s="277"/>
      <c r="F46" s="277"/>
      <c r="G46" s="277"/>
      <c r="H46" s="277"/>
      <c r="I46" s="277"/>
      <c r="J46" s="279"/>
      <c r="K46" s="19"/>
      <c r="L46" s="19"/>
      <c r="O46" s="19"/>
    </row>
    <row r="47" spans="1:19" x14ac:dyDescent="0.25">
      <c r="A47" s="280" t="s">
        <v>18</v>
      </c>
      <c r="B47" s="280"/>
      <c r="C47" s="280"/>
      <c r="D47" s="280"/>
      <c r="E47" s="280"/>
      <c r="F47" s="280"/>
      <c r="G47" s="280"/>
      <c r="H47" s="280"/>
      <c r="I47" s="281"/>
      <c r="J47" s="282">
        <f>SUM(J12:J44)</f>
        <v>27055</v>
      </c>
      <c r="K47" s="19"/>
      <c r="M47" s="19"/>
    </row>
    <row r="48" spans="1:19" ht="13.8" thickBot="1" x14ac:dyDescent="0.3">
      <c r="A48" s="280"/>
      <c r="B48" s="280"/>
      <c r="C48" s="280"/>
      <c r="D48" s="280"/>
      <c r="E48" s="280"/>
      <c r="F48" s="280"/>
      <c r="G48" s="280"/>
      <c r="H48" s="280"/>
      <c r="I48" s="281"/>
      <c r="J48" s="283"/>
    </row>
    <row r="49" spans="1:14" ht="13.8" thickTop="1" x14ac:dyDescent="0.25">
      <c r="A49" s="284" t="s">
        <v>157</v>
      </c>
      <c r="B49" s="284"/>
      <c r="C49" s="284"/>
      <c r="D49" s="284"/>
      <c r="E49" s="284"/>
      <c r="F49" s="284"/>
      <c r="G49" s="284"/>
      <c r="H49" s="284"/>
      <c r="I49" s="285"/>
      <c r="J49" s="286">
        <f>SUM(J47,H55)</f>
        <v>30000</v>
      </c>
      <c r="L49" s="55">
        <v>120000</v>
      </c>
    </row>
    <row r="50" spans="1:14" ht="13.8" thickBot="1" x14ac:dyDescent="0.3">
      <c r="A50" s="284"/>
      <c r="B50" s="284"/>
      <c r="C50" s="284"/>
      <c r="D50" s="284"/>
      <c r="E50" s="284"/>
      <c r="F50" s="284"/>
      <c r="G50" s="284"/>
      <c r="H50" s="284"/>
      <c r="I50" s="285"/>
      <c r="J50" s="287"/>
      <c r="M50" s="19"/>
    </row>
    <row r="51" spans="1:14" ht="13.8" thickTop="1" x14ac:dyDescent="0.25">
      <c r="A51" s="269" t="s">
        <v>19</v>
      </c>
      <c r="B51" s="269"/>
      <c r="C51" s="269"/>
      <c r="D51" s="20"/>
      <c r="E51" s="21"/>
      <c r="F51" s="22"/>
      <c r="G51" s="22"/>
      <c r="H51" s="22"/>
    </row>
    <row r="52" spans="1:14" x14ac:dyDescent="0.25">
      <c r="A52" s="270" t="s">
        <v>251</v>
      </c>
      <c r="B52" s="270"/>
      <c r="C52" s="270"/>
      <c r="D52" s="23">
        <v>150</v>
      </c>
      <c r="E52" s="270" t="s">
        <v>66</v>
      </c>
      <c r="F52" s="270"/>
      <c r="G52" s="270"/>
      <c r="H52" s="23">
        <v>755</v>
      </c>
      <c r="K52" s="54"/>
      <c r="M52" s="19">
        <v>90</v>
      </c>
      <c r="N52" s="19"/>
    </row>
    <row r="53" spans="1:14" x14ac:dyDescent="0.25">
      <c r="A53" s="270" t="s">
        <v>159</v>
      </c>
      <c r="B53" s="270"/>
      <c r="C53" s="270"/>
      <c r="D53" s="23">
        <v>185</v>
      </c>
      <c r="E53" s="270" t="s">
        <v>46</v>
      </c>
      <c r="F53" s="270"/>
      <c r="G53" s="270"/>
      <c r="H53" s="23">
        <v>1400</v>
      </c>
      <c r="I53" s="19"/>
      <c r="J53" s="54"/>
    </row>
    <row r="54" spans="1:14" x14ac:dyDescent="0.25">
      <c r="A54" s="270" t="s">
        <v>124</v>
      </c>
      <c r="B54" s="270"/>
      <c r="C54" s="270"/>
      <c r="D54" s="23">
        <v>130</v>
      </c>
      <c r="E54" s="270"/>
      <c r="F54" s="270"/>
      <c r="G54" s="270"/>
      <c r="H54" s="23"/>
      <c r="L54" s="19"/>
    </row>
    <row r="55" spans="1:14" x14ac:dyDescent="0.25">
      <c r="A55" s="270" t="s">
        <v>385</v>
      </c>
      <c r="B55" s="270"/>
      <c r="C55" s="270"/>
      <c r="D55" s="23">
        <v>325</v>
      </c>
      <c r="E55" s="24"/>
      <c r="F55" s="24"/>
      <c r="G55" s="24"/>
      <c r="H55" s="25">
        <f>SUM(D52:D55,H52:H53)</f>
        <v>2945</v>
      </c>
    </row>
    <row r="58" spans="1:14" x14ac:dyDescent="0.25">
      <c r="D58" s="54"/>
    </row>
  </sheetData>
  <mergeCells count="35">
    <mergeCell ref="A1:J2"/>
    <mergeCell ref="A3:J4"/>
    <mergeCell ref="A6:D7"/>
    <mergeCell ref="E6:G7"/>
    <mergeCell ref="H6:H7"/>
    <mergeCell ref="I6:J6"/>
    <mergeCell ref="I7:J7"/>
    <mergeCell ref="A8:J9"/>
    <mergeCell ref="A10:A11"/>
    <mergeCell ref="B10:B11"/>
    <mergeCell ref="C10:C11"/>
    <mergeCell ref="D10:D11"/>
    <mergeCell ref="G10:G11"/>
    <mergeCell ref="H10:H11"/>
    <mergeCell ref="I10:I11"/>
    <mergeCell ref="I45:I46"/>
    <mergeCell ref="J45:J46"/>
    <mergeCell ref="A47:I48"/>
    <mergeCell ref="J47:J48"/>
    <mergeCell ref="A49:I50"/>
    <mergeCell ref="J49:J50"/>
    <mergeCell ref="A45:C46"/>
    <mergeCell ref="D45:D46"/>
    <mergeCell ref="E45:E46"/>
    <mergeCell ref="F45:F46"/>
    <mergeCell ref="G45:G46"/>
    <mergeCell ref="H45:H46"/>
    <mergeCell ref="A55:C55"/>
    <mergeCell ref="A51:C51"/>
    <mergeCell ref="A52:C52"/>
    <mergeCell ref="E52:G52"/>
    <mergeCell ref="A53:C53"/>
    <mergeCell ref="E53:G53"/>
    <mergeCell ref="A54:C54"/>
    <mergeCell ref="E54:G54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7"/>
  <sheetViews>
    <sheetView topLeftCell="A20" zoomScaleNormal="100" workbookViewId="0">
      <selection activeCell="J64" sqref="J64:J6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20" t="s">
        <v>2</v>
      </c>
      <c r="K5" s="3"/>
    </row>
    <row r="6" spans="1:19" ht="17.399999999999999" customHeight="1" x14ac:dyDescent="0.25">
      <c r="A6" s="311" t="s">
        <v>397</v>
      </c>
      <c r="B6" s="312"/>
      <c r="C6" s="312"/>
      <c r="D6" s="313"/>
      <c r="E6" s="261" t="s">
        <v>3</v>
      </c>
      <c r="F6" s="262"/>
      <c r="G6" s="262"/>
      <c r="H6" s="265">
        <f>J37</f>
        <v>27010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  <c r="L9" s="55">
        <v>120000</v>
      </c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18" t="s">
        <v>9</v>
      </c>
      <c r="F10" s="118" t="s">
        <v>10</v>
      </c>
      <c r="G10" s="275" t="s">
        <v>86</v>
      </c>
      <c r="H10" s="275" t="s">
        <v>49</v>
      </c>
      <c r="I10" s="273" t="s">
        <v>281</v>
      </c>
      <c r="J10" s="118" t="s">
        <v>12</v>
      </c>
    </row>
    <row r="11" spans="1:19" ht="15" customHeight="1" x14ac:dyDescent="0.25">
      <c r="A11" s="274"/>
      <c r="B11" s="275"/>
      <c r="C11" s="275"/>
      <c r="D11" s="275"/>
      <c r="E11" s="119" t="s">
        <v>13</v>
      </c>
      <c r="F11" s="119" t="s">
        <v>13</v>
      </c>
      <c r="G11" s="275" t="s">
        <v>14</v>
      </c>
      <c r="H11" s="275"/>
      <c r="I11" s="274"/>
      <c r="J11" s="119" t="s">
        <v>16</v>
      </c>
    </row>
    <row r="12" spans="1:19" ht="13.05" customHeight="1" x14ac:dyDescent="0.25">
      <c r="A12" s="56" t="s">
        <v>51</v>
      </c>
      <c r="B12" s="57">
        <v>1</v>
      </c>
      <c r="C12" s="57"/>
      <c r="D12" s="11"/>
      <c r="E12" s="57"/>
      <c r="F12" s="57">
        <v>335</v>
      </c>
      <c r="G12" s="57"/>
      <c r="H12" s="57"/>
      <c r="I12" s="57"/>
      <c r="J12" s="57">
        <f>SUM(D12:I12)</f>
        <v>335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v>3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v>1</v>
      </c>
      <c r="C16" s="57"/>
      <c r="D16" s="16"/>
      <c r="E16" s="57"/>
      <c r="F16" s="57">
        <v>335</v>
      </c>
      <c r="G16" s="57"/>
      <c r="H16" s="57"/>
      <c r="I16" s="57"/>
      <c r="J16" s="57">
        <f>SUM(D16:I16)</f>
        <v>335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v>5</v>
      </c>
      <c r="D17" s="57"/>
      <c r="E17" s="57"/>
      <c r="F17" s="57"/>
      <c r="G17" s="57"/>
      <c r="H17" s="57"/>
      <c r="I17" s="57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57"/>
      <c r="J18" s="57"/>
      <c r="P18" s="14"/>
      <c r="S18" s="14"/>
    </row>
    <row r="19" spans="1:19" ht="13.05" customHeight="1" x14ac:dyDescent="0.25">
      <c r="A19" s="56" t="s">
        <v>59</v>
      </c>
      <c r="B19" s="57">
        <v>4</v>
      </c>
      <c r="C19" s="57"/>
      <c r="D19" s="11"/>
      <c r="E19" s="57"/>
      <c r="F19" s="57"/>
      <c r="G19" s="57"/>
      <c r="H19" s="57">
        <v>810</v>
      </c>
      <c r="I19" s="57">
        <v>265</v>
      </c>
      <c r="J19" s="57">
        <f t="shared" ref="J19:J34" si="0">SUM(D19:I19)</f>
        <v>1075</v>
      </c>
      <c r="P19" s="14"/>
      <c r="S19" s="14"/>
    </row>
    <row r="20" spans="1:19" ht="13.05" customHeight="1" x14ac:dyDescent="0.25">
      <c r="A20" s="56" t="s">
        <v>398</v>
      </c>
      <c r="B20" s="57"/>
      <c r="C20" s="57"/>
      <c r="D20" s="11">
        <v>1250</v>
      </c>
      <c r="E20" s="57"/>
      <c r="F20" s="57"/>
      <c r="G20" s="57"/>
      <c r="H20" s="57"/>
      <c r="I20" s="57"/>
      <c r="J20" s="57">
        <f t="shared" si="0"/>
        <v>1250</v>
      </c>
      <c r="P20" s="14"/>
      <c r="S20" s="14"/>
    </row>
    <row r="21" spans="1:19" ht="13.05" customHeight="1" x14ac:dyDescent="0.25">
      <c r="A21" s="56" t="s">
        <v>399</v>
      </c>
      <c r="B21" s="57"/>
      <c r="C21" s="57"/>
      <c r="D21" s="11">
        <v>1240</v>
      </c>
      <c r="E21" s="57"/>
      <c r="F21" s="57"/>
      <c r="G21" s="57"/>
      <c r="H21" s="57"/>
      <c r="I21" s="57"/>
      <c r="J21" s="57">
        <f t="shared" si="0"/>
        <v>1240</v>
      </c>
      <c r="P21" s="14"/>
      <c r="S21" s="14"/>
    </row>
    <row r="22" spans="1:19" ht="13.05" customHeight="1" x14ac:dyDescent="0.25">
      <c r="A22" s="56" t="s">
        <v>403</v>
      </c>
      <c r="B22" s="57"/>
      <c r="C22" s="57"/>
      <c r="E22" s="11">
        <v>795</v>
      </c>
      <c r="F22" s="57"/>
      <c r="G22" s="57"/>
      <c r="H22" s="57"/>
      <c r="I22" s="57"/>
      <c r="J22" s="57">
        <f>SUM(E22:I22)</f>
        <v>795</v>
      </c>
      <c r="P22" s="14"/>
      <c r="S22" s="14"/>
    </row>
    <row r="23" spans="1:19" ht="13.05" customHeight="1" x14ac:dyDescent="0.25">
      <c r="A23" s="56" t="s">
        <v>90</v>
      </c>
      <c r="B23" s="57"/>
      <c r="C23" s="57"/>
      <c r="D23" s="11">
        <v>885</v>
      </c>
      <c r="E23" s="57"/>
      <c r="F23" s="57"/>
      <c r="G23" s="57"/>
      <c r="H23" s="57"/>
      <c r="I23" s="57"/>
      <c r="J23" s="57">
        <f t="shared" si="0"/>
        <v>885</v>
      </c>
      <c r="P23" s="14"/>
      <c r="S23" s="14"/>
    </row>
    <row r="24" spans="1:19" ht="13.05" customHeight="1" x14ac:dyDescent="0.25">
      <c r="A24" s="56" t="s">
        <v>400</v>
      </c>
      <c r="B24" s="57"/>
      <c r="C24" s="57"/>
      <c r="D24" s="57">
        <v>3165</v>
      </c>
      <c r="E24" s="57"/>
      <c r="F24" s="57"/>
      <c r="G24" s="57"/>
      <c r="H24" s="57"/>
      <c r="I24" s="57"/>
      <c r="J24" s="57">
        <f t="shared" si="0"/>
        <v>3165</v>
      </c>
      <c r="P24" s="14"/>
      <c r="S24" s="14"/>
    </row>
    <row r="25" spans="1:19" ht="13.05" customHeight="1" x14ac:dyDescent="0.25">
      <c r="A25" s="56" t="s">
        <v>408</v>
      </c>
      <c r="B25" s="57"/>
      <c r="C25" s="57"/>
      <c r="D25" s="11">
        <v>600</v>
      </c>
      <c r="E25" s="57"/>
      <c r="F25" s="57"/>
      <c r="G25" s="57"/>
      <c r="H25" s="57"/>
      <c r="I25" s="57"/>
      <c r="J25" s="57">
        <f t="shared" si="0"/>
        <v>600</v>
      </c>
      <c r="P25" s="14"/>
      <c r="S25" s="14"/>
    </row>
    <row r="26" spans="1:19" ht="13.05" customHeight="1" x14ac:dyDescent="0.25">
      <c r="A26" s="56" t="s">
        <v>401</v>
      </c>
      <c r="B26" s="57"/>
      <c r="C26" s="57"/>
      <c r="D26" s="11">
        <v>1210</v>
      </c>
      <c r="E26" s="57"/>
      <c r="F26" s="57"/>
      <c r="G26" s="57"/>
      <c r="H26" s="57"/>
      <c r="I26" s="57"/>
      <c r="J26" s="57">
        <f t="shared" si="0"/>
        <v>1210</v>
      </c>
      <c r="P26" s="14"/>
      <c r="S26" s="14"/>
    </row>
    <row r="27" spans="1:19" ht="13.05" customHeight="1" x14ac:dyDescent="0.25">
      <c r="A27" s="56" t="s">
        <v>176</v>
      </c>
      <c r="B27" s="57"/>
      <c r="C27" s="57"/>
      <c r="D27" s="11"/>
      <c r="E27" s="57">
        <v>330</v>
      </c>
      <c r="F27" s="65"/>
      <c r="G27" s="57"/>
      <c r="H27" s="57"/>
      <c r="I27" s="57"/>
      <c r="J27" s="57">
        <f t="shared" si="0"/>
        <v>330</v>
      </c>
      <c r="P27" s="14"/>
      <c r="S27" s="14"/>
    </row>
    <row r="28" spans="1:19" ht="13.05" customHeight="1" x14ac:dyDescent="0.25">
      <c r="A28" s="56" t="s">
        <v>58</v>
      </c>
      <c r="B28" s="57"/>
      <c r="C28" s="57"/>
      <c r="D28" s="11"/>
      <c r="E28" s="57">
        <v>3720</v>
      </c>
      <c r="F28" s="65"/>
      <c r="G28" s="57"/>
      <c r="H28" s="57"/>
      <c r="I28" s="57"/>
      <c r="J28" s="57">
        <f t="shared" si="0"/>
        <v>3720</v>
      </c>
      <c r="P28" s="14"/>
      <c r="S28" s="14"/>
    </row>
    <row r="29" spans="1:19" ht="13.05" customHeight="1" x14ac:dyDescent="0.25">
      <c r="A29" s="56" t="s">
        <v>247</v>
      </c>
      <c r="B29" s="57"/>
      <c r="C29" s="57"/>
      <c r="D29" s="57"/>
      <c r="E29" s="57"/>
      <c r="F29" s="57">
        <v>1290</v>
      </c>
      <c r="G29" s="57"/>
      <c r="H29" s="57"/>
      <c r="I29" s="57"/>
      <c r="J29" s="57">
        <f t="shared" si="0"/>
        <v>1290</v>
      </c>
      <c r="P29" s="14"/>
      <c r="S29" s="14"/>
    </row>
    <row r="30" spans="1:19" ht="13.05" customHeight="1" x14ac:dyDescent="0.25">
      <c r="A30" s="56" t="s">
        <v>402</v>
      </c>
      <c r="B30" s="57"/>
      <c r="C30" s="57"/>
      <c r="D30" s="11">
        <v>3485</v>
      </c>
      <c r="E30" s="57"/>
      <c r="F30" s="57"/>
      <c r="G30" s="57"/>
      <c r="H30" s="57"/>
      <c r="I30" s="57"/>
      <c r="J30" s="57">
        <f t="shared" si="0"/>
        <v>3485</v>
      </c>
      <c r="P30" s="14"/>
      <c r="S30" s="14"/>
    </row>
    <row r="31" spans="1:19" ht="13.05" customHeight="1" x14ac:dyDescent="0.25">
      <c r="A31" s="56" t="s">
        <v>404</v>
      </c>
      <c r="B31" s="57"/>
      <c r="C31" s="57"/>
      <c r="D31" s="11">
        <v>2435</v>
      </c>
      <c r="E31" s="57"/>
      <c r="F31" s="57"/>
      <c r="G31" s="57"/>
      <c r="H31" s="57"/>
      <c r="I31" s="57"/>
      <c r="J31" s="57">
        <f t="shared" si="0"/>
        <v>2435</v>
      </c>
      <c r="P31" s="14"/>
      <c r="S31" s="14"/>
    </row>
    <row r="32" spans="1:19" ht="13.05" customHeight="1" x14ac:dyDescent="0.25">
      <c r="A32" s="56" t="s">
        <v>405</v>
      </c>
      <c r="B32" s="57"/>
      <c r="C32" s="57"/>
      <c r="D32" s="11">
        <v>1300</v>
      </c>
      <c r="E32" s="57"/>
      <c r="F32" s="57"/>
      <c r="G32" s="57"/>
      <c r="H32" s="57"/>
      <c r="I32" s="57"/>
      <c r="J32" s="57">
        <f t="shared" si="0"/>
        <v>1300</v>
      </c>
      <c r="P32" s="14"/>
      <c r="S32" s="14"/>
    </row>
    <row r="33" spans="1:19" ht="13.05" customHeight="1" x14ac:dyDescent="0.25">
      <c r="A33" s="56" t="s">
        <v>406</v>
      </c>
      <c r="B33" s="57"/>
      <c r="C33" s="57"/>
      <c r="D33" s="11">
        <v>705</v>
      </c>
      <c r="E33" s="57"/>
      <c r="F33" s="57"/>
      <c r="G33" s="57"/>
      <c r="H33" s="57"/>
      <c r="I33" s="57"/>
      <c r="J33" s="57">
        <f t="shared" si="0"/>
        <v>705</v>
      </c>
      <c r="P33" s="14"/>
      <c r="S33" s="14"/>
    </row>
    <row r="34" spans="1:19" ht="13.05" customHeight="1" thickBot="1" x14ac:dyDescent="0.3">
      <c r="A34" s="56" t="s">
        <v>407</v>
      </c>
      <c r="B34" s="57"/>
      <c r="C34" s="57"/>
      <c r="D34" s="11"/>
      <c r="E34" s="11">
        <v>2855</v>
      </c>
      <c r="F34" s="11"/>
      <c r="G34" s="11"/>
      <c r="H34" s="11"/>
      <c r="I34" s="13"/>
      <c r="J34" s="57">
        <f t="shared" si="0"/>
        <v>2855</v>
      </c>
      <c r="P34" s="14"/>
      <c r="S34" s="14"/>
    </row>
    <row r="35" spans="1:19" ht="13.2" customHeight="1" x14ac:dyDescent="0.25">
      <c r="A35" s="288" t="s">
        <v>17</v>
      </c>
      <c r="B35" s="289"/>
      <c r="C35" s="290"/>
      <c r="D35" s="276">
        <f>SUM(D12:D34)</f>
        <v>16275</v>
      </c>
      <c r="E35" s="276">
        <f>SUM(E12:E34)</f>
        <v>7700</v>
      </c>
      <c r="F35" s="276">
        <f>SUM(F12:F34)</f>
        <v>1960</v>
      </c>
      <c r="G35" s="276"/>
      <c r="H35" s="276">
        <f>SUM(H12:H34)</f>
        <v>810</v>
      </c>
      <c r="I35" s="276">
        <f>SUM(I12:I34)</f>
        <v>265</v>
      </c>
      <c r="J35" s="278">
        <f>SUM(D35:I36)</f>
        <v>27010</v>
      </c>
      <c r="K35" s="19"/>
      <c r="L35" s="19"/>
    </row>
    <row r="36" spans="1:19" ht="13.8" customHeight="1" thickBot="1" x14ac:dyDescent="0.3">
      <c r="A36" s="291"/>
      <c r="B36" s="292"/>
      <c r="C36" s="293"/>
      <c r="D36" s="277"/>
      <c r="E36" s="277"/>
      <c r="F36" s="277"/>
      <c r="G36" s="277"/>
      <c r="H36" s="277"/>
      <c r="I36" s="277"/>
      <c r="J36" s="279"/>
      <c r="K36" s="19"/>
      <c r="L36" s="19"/>
      <c r="O36" s="19"/>
    </row>
    <row r="37" spans="1:19" x14ac:dyDescent="0.25">
      <c r="A37" s="280" t="s">
        <v>18</v>
      </c>
      <c r="B37" s="280"/>
      <c r="C37" s="280"/>
      <c r="D37" s="280"/>
      <c r="E37" s="280"/>
      <c r="F37" s="280"/>
      <c r="G37" s="280"/>
      <c r="H37" s="280"/>
      <c r="I37" s="281"/>
      <c r="J37" s="282">
        <f>SUM(J12:J34)</f>
        <v>27010</v>
      </c>
      <c r="K37" s="19"/>
      <c r="M37" s="19"/>
    </row>
    <row r="38" spans="1:19" ht="13.8" thickBot="1" x14ac:dyDescent="0.3">
      <c r="A38" s="280"/>
      <c r="B38" s="280"/>
      <c r="C38" s="280"/>
      <c r="D38" s="280"/>
      <c r="E38" s="280"/>
      <c r="F38" s="280"/>
      <c r="G38" s="280"/>
      <c r="H38" s="280"/>
      <c r="I38" s="281"/>
      <c r="J38" s="283"/>
    </row>
    <row r="39" spans="1:19" ht="13.8" thickTop="1" x14ac:dyDescent="0.25">
      <c r="A39" s="284" t="s">
        <v>157</v>
      </c>
      <c r="B39" s="284"/>
      <c r="C39" s="284"/>
      <c r="D39" s="284"/>
      <c r="E39" s="284"/>
      <c r="F39" s="284"/>
      <c r="G39" s="284"/>
      <c r="H39" s="284"/>
      <c r="I39" s="285"/>
      <c r="J39" s="286">
        <f>SUM(H45,J37)</f>
        <v>30000</v>
      </c>
      <c r="L39" s="55">
        <v>120000</v>
      </c>
    </row>
    <row r="40" spans="1:19" ht="13.8" thickBot="1" x14ac:dyDescent="0.3">
      <c r="A40" s="284"/>
      <c r="B40" s="284"/>
      <c r="C40" s="284"/>
      <c r="D40" s="284"/>
      <c r="E40" s="284"/>
      <c r="F40" s="284"/>
      <c r="G40" s="284"/>
      <c r="H40" s="284"/>
      <c r="I40" s="285"/>
      <c r="J40" s="287"/>
      <c r="M40" s="19"/>
    </row>
    <row r="41" spans="1:19" ht="13.8" thickTop="1" x14ac:dyDescent="0.25">
      <c r="A41" s="269" t="s">
        <v>19</v>
      </c>
      <c r="B41" s="269"/>
      <c r="C41" s="269"/>
      <c r="D41" s="20"/>
      <c r="E41" s="21"/>
      <c r="F41" s="22"/>
      <c r="G41" s="22"/>
      <c r="H41" s="22"/>
    </row>
    <row r="42" spans="1:19" x14ac:dyDescent="0.25">
      <c r="A42" s="270" t="s">
        <v>251</v>
      </c>
      <c r="B42" s="270"/>
      <c r="C42" s="270"/>
      <c r="D42" s="23">
        <v>375</v>
      </c>
      <c r="E42" s="270" t="s">
        <v>66</v>
      </c>
      <c r="F42" s="270"/>
      <c r="G42" s="270"/>
      <c r="H42" s="23">
        <v>1610</v>
      </c>
      <c r="M42" s="19"/>
      <c r="N42" s="19"/>
    </row>
    <row r="43" spans="1:19" x14ac:dyDescent="0.25">
      <c r="A43" s="270" t="s">
        <v>159</v>
      </c>
      <c r="B43" s="270"/>
      <c r="C43" s="270"/>
      <c r="D43" s="23">
        <v>105</v>
      </c>
      <c r="E43" s="270" t="s">
        <v>46</v>
      </c>
      <c r="F43" s="270"/>
      <c r="G43" s="270"/>
      <c r="H43" s="23">
        <v>835</v>
      </c>
      <c r="I43" s="19"/>
    </row>
    <row r="44" spans="1:19" x14ac:dyDescent="0.25">
      <c r="A44" s="270" t="s">
        <v>124</v>
      </c>
      <c r="B44" s="270"/>
      <c r="C44" s="270"/>
      <c r="D44" s="23">
        <v>65</v>
      </c>
      <c r="E44" s="270"/>
      <c r="F44" s="270"/>
      <c r="G44" s="270"/>
      <c r="H44" s="23"/>
      <c r="J44" s="19"/>
      <c r="L44" s="19"/>
    </row>
    <row r="45" spans="1:19" x14ac:dyDescent="0.25">
      <c r="A45" s="270" t="s">
        <v>65</v>
      </c>
      <c r="B45" s="270"/>
      <c r="C45" s="270"/>
      <c r="D45" s="23">
        <v>380</v>
      </c>
      <c r="E45" s="24"/>
      <c r="F45" s="24"/>
      <c r="G45" s="24"/>
      <c r="H45" s="25">
        <f>SUM(D42:D44,H42:H43)</f>
        <v>2990</v>
      </c>
      <c r="J45" s="19"/>
      <c r="K45" s="54"/>
      <c r="L45" s="54"/>
    </row>
    <row r="47" spans="1:19" x14ac:dyDescent="0.25">
      <c r="D47" s="54"/>
    </row>
  </sheetData>
  <mergeCells count="35">
    <mergeCell ref="A45:C45"/>
    <mergeCell ref="A41:C41"/>
    <mergeCell ref="A42:C42"/>
    <mergeCell ref="E42:G42"/>
    <mergeCell ref="A43:C43"/>
    <mergeCell ref="E43:G43"/>
    <mergeCell ref="A44:C44"/>
    <mergeCell ref="E44:G44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3"/>
  <sheetViews>
    <sheetView topLeftCell="A10" zoomScaleNormal="100" workbookViewId="0">
      <selection activeCell="J64" sqref="J64:J6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20" t="s">
        <v>2</v>
      </c>
      <c r="K5" s="3"/>
    </row>
    <row r="6" spans="1:19" ht="17.399999999999999" customHeight="1" x14ac:dyDescent="0.25">
      <c r="A6" s="311" t="s">
        <v>421</v>
      </c>
      <c r="B6" s="312"/>
      <c r="C6" s="312"/>
      <c r="D6" s="313"/>
      <c r="E6" s="261" t="s">
        <v>3</v>
      </c>
      <c r="F6" s="262"/>
      <c r="G6" s="262"/>
      <c r="H6" s="265">
        <f>J35</f>
        <v>27845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  <c r="L9" s="55">
        <v>120000</v>
      </c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18" t="s">
        <v>9</v>
      </c>
      <c r="F10" s="118" t="s">
        <v>10</v>
      </c>
      <c r="G10" s="275" t="s">
        <v>86</v>
      </c>
      <c r="H10" s="275" t="s">
        <v>49</v>
      </c>
      <c r="I10" s="273" t="s">
        <v>281</v>
      </c>
      <c r="J10" s="118" t="s">
        <v>12</v>
      </c>
    </row>
    <row r="11" spans="1:19" ht="15" customHeight="1" x14ac:dyDescent="0.25">
      <c r="A11" s="274"/>
      <c r="B11" s="275"/>
      <c r="C11" s="275"/>
      <c r="D11" s="275"/>
      <c r="E11" s="119" t="s">
        <v>13</v>
      </c>
      <c r="F11" s="119" t="s">
        <v>13</v>
      </c>
      <c r="G11" s="275" t="s">
        <v>14</v>
      </c>
      <c r="H11" s="275"/>
      <c r="I11" s="274"/>
      <c r="J11" s="119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335</v>
      </c>
      <c r="G12" s="57"/>
      <c r="H12" s="57"/>
      <c r="I12" s="57"/>
      <c r="J12" s="57">
        <f>SUM(D12:I12)</f>
        <v>335</v>
      </c>
      <c r="P12" s="12"/>
      <c r="S12" s="12"/>
    </row>
    <row r="13" spans="1:19" ht="15" customHeight="1" x14ac:dyDescent="0.25">
      <c r="A13" s="60" t="s">
        <v>52</v>
      </c>
      <c r="B13" s="57"/>
      <c r="C13" s="57">
        <v>3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57"/>
      <c r="F16" s="57">
        <v>335</v>
      </c>
      <c r="G16" s="57"/>
      <c r="H16" s="57"/>
      <c r="I16" s="57"/>
      <c r="J16" s="57">
        <f>SUM(D16:I16)</f>
        <v>335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5</v>
      </c>
      <c r="D17" s="57"/>
      <c r="E17" s="57"/>
      <c r="F17" s="57"/>
      <c r="G17" s="57"/>
      <c r="H17" s="57"/>
      <c r="I17" s="57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57"/>
      <c r="J18" s="57"/>
      <c r="P18" s="14"/>
      <c r="S18" s="14"/>
    </row>
    <row r="19" spans="1:19" ht="15" customHeight="1" x14ac:dyDescent="0.25">
      <c r="A19" s="56" t="s">
        <v>176</v>
      </c>
      <c r="B19" s="57"/>
      <c r="C19" s="57"/>
      <c r="D19" s="11"/>
      <c r="E19" s="57">
        <v>330</v>
      </c>
      <c r="G19" s="57"/>
      <c r="H19" s="57"/>
      <c r="I19" s="57"/>
      <c r="J19" s="57">
        <f t="shared" ref="J19" si="0">SUM(D19:I19)</f>
        <v>330</v>
      </c>
      <c r="P19" s="14"/>
      <c r="S19" s="14"/>
    </row>
    <row r="20" spans="1:19" ht="15" customHeight="1" x14ac:dyDescent="0.25">
      <c r="A20" s="56" t="s">
        <v>59</v>
      </c>
      <c r="B20" s="57">
        <v>4</v>
      </c>
      <c r="C20" s="57"/>
      <c r="D20" s="11"/>
      <c r="E20" s="57"/>
      <c r="F20" s="57"/>
      <c r="G20" s="57"/>
      <c r="H20" s="57">
        <v>810</v>
      </c>
      <c r="I20" s="57">
        <v>265</v>
      </c>
      <c r="J20" s="57">
        <f t="shared" ref="J20:J32" si="1">SUM(D20:I20)</f>
        <v>1075</v>
      </c>
      <c r="P20" s="14"/>
      <c r="S20" s="14"/>
    </row>
    <row r="21" spans="1:19" ht="15" customHeight="1" x14ac:dyDescent="0.25">
      <c r="A21" s="56" t="s">
        <v>58</v>
      </c>
      <c r="B21" s="57"/>
      <c r="C21" s="57"/>
      <c r="D21" s="11"/>
      <c r="E21" s="57">
        <v>2500</v>
      </c>
      <c r="G21" s="57"/>
      <c r="H21" s="57"/>
      <c r="I21" s="57"/>
      <c r="J21" s="57">
        <f t="shared" si="1"/>
        <v>2500</v>
      </c>
      <c r="P21" s="14"/>
      <c r="S21" s="14"/>
    </row>
    <row r="22" spans="1:19" ht="15" customHeight="1" x14ac:dyDescent="0.25">
      <c r="A22" s="56" t="s">
        <v>409</v>
      </c>
      <c r="B22" s="57"/>
      <c r="C22" s="57"/>
      <c r="D22" s="11">
        <v>2900</v>
      </c>
      <c r="E22" s="57"/>
      <c r="F22" s="57"/>
      <c r="G22" s="57"/>
      <c r="H22" s="57"/>
      <c r="I22" s="57"/>
      <c r="J22" s="57">
        <f t="shared" si="1"/>
        <v>2900</v>
      </c>
      <c r="P22" s="14"/>
      <c r="S22" s="14"/>
    </row>
    <row r="23" spans="1:19" ht="15" customHeight="1" x14ac:dyDescent="0.25">
      <c r="A23" s="56" t="s">
        <v>410</v>
      </c>
      <c r="B23" s="57"/>
      <c r="C23" s="57"/>
      <c r="D23" s="11">
        <v>710</v>
      </c>
      <c r="E23" s="57"/>
      <c r="F23" s="57"/>
      <c r="G23" s="57"/>
      <c r="H23" s="57"/>
      <c r="I23" s="57"/>
      <c r="J23" s="57">
        <f t="shared" si="1"/>
        <v>710</v>
      </c>
      <c r="P23" s="14"/>
      <c r="S23" s="14"/>
    </row>
    <row r="24" spans="1:19" ht="15" customHeight="1" x14ac:dyDescent="0.25">
      <c r="A24" s="56" t="s">
        <v>291</v>
      </c>
      <c r="B24" s="57"/>
      <c r="C24" s="57"/>
      <c r="D24" s="11">
        <v>230</v>
      </c>
      <c r="E24" s="57"/>
      <c r="F24" s="57"/>
      <c r="G24" s="57"/>
      <c r="H24" s="57"/>
      <c r="I24" s="57"/>
      <c r="J24" s="57">
        <f t="shared" si="1"/>
        <v>230</v>
      </c>
      <c r="P24" s="14"/>
      <c r="S24" s="14"/>
    </row>
    <row r="25" spans="1:19" ht="15" customHeight="1" x14ac:dyDescent="0.25">
      <c r="A25" s="56" t="s">
        <v>90</v>
      </c>
      <c r="B25" s="57"/>
      <c r="C25" s="57"/>
      <c r="D25" s="11">
        <v>220</v>
      </c>
      <c r="E25" s="57"/>
      <c r="F25" s="57"/>
      <c r="G25" s="57"/>
      <c r="H25" s="57"/>
      <c r="I25" s="57"/>
      <c r="J25" s="57">
        <f t="shared" si="1"/>
        <v>220</v>
      </c>
      <c r="P25" s="14"/>
      <c r="S25" s="14"/>
    </row>
    <row r="26" spans="1:19" ht="15" customHeight="1" x14ac:dyDescent="0.25">
      <c r="A26" s="56" t="s">
        <v>408</v>
      </c>
      <c r="B26" s="57"/>
      <c r="C26" s="57"/>
      <c r="D26" s="57">
        <v>150</v>
      </c>
      <c r="E26" s="57"/>
      <c r="F26" s="57"/>
      <c r="G26" s="57"/>
      <c r="H26" s="57"/>
      <c r="I26" s="57"/>
      <c r="J26" s="57">
        <f t="shared" si="1"/>
        <v>150</v>
      </c>
      <c r="P26" s="14"/>
      <c r="S26" s="14"/>
    </row>
    <row r="27" spans="1:19" ht="15" customHeight="1" x14ac:dyDescent="0.25">
      <c r="A27" s="56" t="s">
        <v>411</v>
      </c>
      <c r="B27" s="57"/>
      <c r="C27" s="57"/>
      <c r="D27" s="11">
        <v>1550</v>
      </c>
      <c r="E27" s="57"/>
      <c r="F27" s="57"/>
      <c r="G27" s="57"/>
      <c r="H27" s="57"/>
      <c r="I27" s="57"/>
      <c r="J27" s="57">
        <f t="shared" si="1"/>
        <v>1550</v>
      </c>
      <c r="P27" s="14"/>
      <c r="S27" s="14"/>
    </row>
    <row r="28" spans="1:19" ht="15" customHeight="1" x14ac:dyDescent="0.25">
      <c r="A28" s="56" t="s">
        <v>64</v>
      </c>
      <c r="B28" s="57"/>
      <c r="C28" s="57"/>
      <c r="D28" s="11">
        <v>3100</v>
      </c>
      <c r="E28" s="57"/>
      <c r="F28" s="57"/>
      <c r="G28" s="57"/>
      <c r="H28" s="57"/>
      <c r="I28" s="57"/>
      <c r="J28" s="57">
        <f t="shared" si="1"/>
        <v>3100</v>
      </c>
      <c r="P28" s="14"/>
      <c r="S28" s="14"/>
    </row>
    <row r="29" spans="1:19" ht="15" customHeight="1" x14ac:dyDescent="0.25">
      <c r="A29" s="56" t="s">
        <v>416</v>
      </c>
      <c r="B29" s="57"/>
      <c r="C29" s="57"/>
      <c r="E29" s="11">
        <v>5510</v>
      </c>
      <c r="F29" s="57"/>
      <c r="G29" s="57"/>
      <c r="H29" s="57"/>
      <c r="I29" s="57"/>
      <c r="J29" s="57">
        <f>SUM(E29:I29)</f>
        <v>5510</v>
      </c>
      <c r="P29" s="14"/>
      <c r="S29" s="14"/>
    </row>
    <row r="30" spans="1:19" ht="15" customHeight="1" x14ac:dyDescent="0.25">
      <c r="A30" s="56" t="s">
        <v>412</v>
      </c>
      <c r="B30" s="57"/>
      <c r="C30" s="57"/>
      <c r="D30" s="11">
        <v>6010</v>
      </c>
      <c r="E30" s="57"/>
      <c r="F30" s="57"/>
      <c r="G30" s="57"/>
      <c r="H30" s="57"/>
      <c r="I30" s="57"/>
      <c r="J30" s="57">
        <f t="shared" si="1"/>
        <v>6010</v>
      </c>
      <c r="P30" s="14"/>
      <c r="S30" s="14"/>
    </row>
    <row r="31" spans="1:19" ht="15" customHeight="1" x14ac:dyDescent="0.25">
      <c r="A31" s="56" t="s">
        <v>413</v>
      </c>
      <c r="B31" s="57"/>
      <c r="C31" s="57"/>
      <c r="E31" s="57">
        <v>180</v>
      </c>
      <c r="F31" s="57"/>
      <c r="G31" s="57"/>
      <c r="H31" s="57"/>
      <c r="I31" s="57"/>
      <c r="J31" s="57">
        <f>SUM(E31:I31)</f>
        <v>180</v>
      </c>
      <c r="K31" s="19"/>
      <c r="L31" s="19"/>
    </row>
    <row r="32" spans="1:19" ht="15" customHeight="1" thickBot="1" x14ac:dyDescent="0.3">
      <c r="A32" s="56" t="s">
        <v>338</v>
      </c>
      <c r="B32" s="57"/>
      <c r="C32" s="57"/>
      <c r="D32" s="11">
        <v>2710</v>
      </c>
      <c r="E32" s="57"/>
      <c r="F32" s="57"/>
      <c r="G32" s="57"/>
      <c r="H32" s="57"/>
      <c r="I32" s="57"/>
      <c r="J32" s="57">
        <f t="shared" si="1"/>
        <v>2710</v>
      </c>
      <c r="K32" s="19"/>
      <c r="L32" s="19"/>
      <c r="O32" s="19"/>
    </row>
    <row r="33" spans="1:14" ht="13.2" customHeight="1" x14ac:dyDescent="0.25">
      <c r="A33" s="288" t="s">
        <v>17</v>
      </c>
      <c r="B33" s="289"/>
      <c r="C33" s="290"/>
      <c r="D33" s="276">
        <f>SUM(D12:D32)</f>
        <v>17580</v>
      </c>
      <c r="E33" s="276">
        <f>SUM(E12:E32)</f>
        <v>8520</v>
      </c>
      <c r="F33" s="276">
        <f>SUM(F12:F32)</f>
        <v>670</v>
      </c>
      <c r="G33" s="276"/>
      <c r="H33" s="276">
        <f>SUM(H12:H32)</f>
        <v>810</v>
      </c>
      <c r="I33" s="276">
        <f>SUM(I12:I32)</f>
        <v>265</v>
      </c>
      <c r="J33" s="278">
        <f>SUM(D33:I34)</f>
        <v>27845</v>
      </c>
      <c r="K33" s="19"/>
      <c r="M33" s="19"/>
    </row>
    <row r="34" spans="1:14" ht="13.8" customHeight="1" thickBot="1" x14ac:dyDescent="0.3">
      <c r="A34" s="291"/>
      <c r="B34" s="292"/>
      <c r="C34" s="293"/>
      <c r="D34" s="277"/>
      <c r="E34" s="277"/>
      <c r="F34" s="277"/>
      <c r="G34" s="277"/>
      <c r="H34" s="277"/>
      <c r="I34" s="277"/>
      <c r="J34" s="279"/>
    </row>
    <row r="35" spans="1:14" x14ac:dyDescent="0.25">
      <c r="A35" s="280" t="s">
        <v>18</v>
      </c>
      <c r="B35" s="280"/>
      <c r="C35" s="280"/>
      <c r="D35" s="280"/>
      <c r="E35" s="280"/>
      <c r="F35" s="280"/>
      <c r="G35" s="280"/>
      <c r="H35" s="280"/>
      <c r="I35" s="281"/>
      <c r="J35" s="282">
        <f>SUM(J12:J32)</f>
        <v>27845</v>
      </c>
      <c r="L35" s="55">
        <v>120000</v>
      </c>
    </row>
    <row r="36" spans="1:14" ht="13.8" thickBot="1" x14ac:dyDescent="0.3">
      <c r="A36" s="280"/>
      <c r="B36" s="280"/>
      <c r="C36" s="280"/>
      <c r="D36" s="280"/>
      <c r="E36" s="280"/>
      <c r="F36" s="280"/>
      <c r="G36" s="280"/>
      <c r="H36" s="280"/>
      <c r="I36" s="281"/>
      <c r="J36" s="283"/>
      <c r="M36" s="19"/>
    </row>
    <row r="37" spans="1:14" ht="13.8" thickTop="1" x14ac:dyDescent="0.25">
      <c r="A37" s="284" t="s">
        <v>230</v>
      </c>
      <c r="B37" s="284"/>
      <c r="C37" s="284"/>
      <c r="D37" s="284"/>
      <c r="E37" s="284"/>
      <c r="F37" s="284"/>
      <c r="G37" s="284"/>
      <c r="H37" s="284"/>
      <c r="I37" s="285"/>
      <c r="J37" s="286">
        <f>SUM(H43,J35)</f>
        <v>30000</v>
      </c>
    </row>
    <row r="38" spans="1:14" ht="13.8" thickBot="1" x14ac:dyDescent="0.3">
      <c r="A38" s="284"/>
      <c r="B38" s="284"/>
      <c r="C38" s="284"/>
      <c r="D38" s="284"/>
      <c r="E38" s="284"/>
      <c r="F38" s="284"/>
      <c r="G38" s="284"/>
      <c r="H38" s="284"/>
      <c r="I38" s="285"/>
      <c r="J38" s="287"/>
      <c r="M38" s="19"/>
      <c r="N38" s="19"/>
    </row>
    <row r="39" spans="1:14" ht="13.8" thickTop="1" x14ac:dyDescent="0.25">
      <c r="A39" s="269" t="s">
        <v>19</v>
      </c>
      <c r="B39" s="269"/>
      <c r="C39" s="269"/>
      <c r="D39" s="20"/>
      <c r="E39" s="21"/>
      <c r="F39" s="22"/>
      <c r="G39" s="22"/>
      <c r="H39" s="22"/>
    </row>
    <row r="40" spans="1:14" x14ac:dyDescent="0.25">
      <c r="A40" s="270" t="s">
        <v>207</v>
      </c>
      <c r="B40" s="270"/>
      <c r="C40" s="270"/>
      <c r="D40" s="23">
        <v>150</v>
      </c>
      <c r="E40" s="270" t="s">
        <v>66</v>
      </c>
      <c r="F40" s="270"/>
      <c r="G40" s="270"/>
      <c r="H40" s="23">
        <v>350</v>
      </c>
      <c r="L40" s="19"/>
    </row>
    <row r="41" spans="1:14" x14ac:dyDescent="0.25">
      <c r="A41" s="270" t="s">
        <v>159</v>
      </c>
      <c r="B41" s="270"/>
      <c r="C41" s="270"/>
      <c r="D41" s="23">
        <v>105</v>
      </c>
      <c r="E41" s="270" t="s">
        <v>46</v>
      </c>
      <c r="F41" s="270"/>
      <c r="G41" s="270"/>
      <c r="H41" s="23">
        <v>1050</v>
      </c>
      <c r="I41" s="19"/>
      <c r="J41" s="19"/>
    </row>
    <row r="42" spans="1:14" x14ac:dyDescent="0.25">
      <c r="A42" s="270" t="s">
        <v>124</v>
      </c>
      <c r="B42" s="270"/>
      <c r="C42" s="270"/>
      <c r="D42" s="23">
        <v>120</v>
      </c>
      <c r="E42" s="270"/>
      <c r="F42" s="270"/>
      <c r="G42" s="270"/>
      <c r="H42" s="23"/>
      <c r="J42" s="19"/>
    </row>
    <row r="43" spans="1:14" x14ac:dyDescent="0.25">
      <c r="A43" s="270" t="s">
        <v>65</v>
      </c>
      <c r="B43" s="270"/>
      <c r="C43" s="270"/>
      <c r="D43" s="23">
        <v>380</v>
      </c>
      <c r="E43" s="24"/>
      <c r="F43" s="24"/>
      <c r="G43" s="24"/>
      <c r="H43" s="25">
        <f>SUM(D40:D43,H40:H41)</f>
        <v>2155</v>
      </c>
    </row>
  </sheetData>
  <mergeCells count="35">
    <mergeCell ref="A43:C43"/>
    <mergeCell ref="A39:C39"/>
    <mergeCell ref="A40:C40"/>
    <mergeCell ref="E40:G40"/>
    <mergeCell ref="A41:C41"/>
    <mergeCell ref="E41:G41"/>
    <mergeCell ref="A42:C42"/>
    <mergeCell ref="E42:G42"/>
    <mergeCell ref="I33:I34"/>
    <mergeCell ref="J33:J34"/>
    <mergeCell ref="A35:I36"/>
    <mergeCell ref="J35:J36"/>
    <mergeCell ref="A37:I38"/>
    <mergeCell ref="J37:J38"/>
    <mergeCell ref="A33:C34"/>
    <mergeCell ref="D33:D34"/>
    <mergeCell ref="E33:E34"/>
    <mergeCell ref="F33:F34"/>
    <mergeCell ref="G33:G34"/>
    <mergeCell ref="H33:H3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45"/>
  <sheetViews>
    <sheetView topLeftCell="A7" zoomScaleNormal="100" workbookViewId="0">
      <selection activeCell="J64" sqref="J64:J6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120" t="s">
        <v>2</v>
      </c>
      <c r="K5" s="3"/>
    </row>
    <row r="6" spans="1:19" ht="17.399999999999999" customHeight="1" x14ac:dyDescent="0.25">
      <c r="A6" s="311" t="s">
        <v>420</v>
      </c>
      <c r="B6" s="312"/>
      <c r="C6" s="312"/>
      <c r="D6" s="313"/>
      <c r="E6" s="261" t="s">
        <v>3</v>
      </c>
      <c r="F6" s="262"/>
      <c r="G6" s="262"/>
      <c r="H6" s="265">
        <f>J34</f>
        <v>27460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  <c r="L9" s="55">
        <v>120000</v>
      </c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18" t="s">
        <v>9</v>
      </c>
      <c r="F10" s="118" t="s">
        <v>10</v>
      </c>
      <c r="G10" s="275" t="s">
        <v>86</v>
      </c>
      <c r="H10" s="275" t="s">
        <v>49</v>
      </c>
      <c r="I10" s="273" t="s">
        <v>281</v>
      </c>
      <c r="J10" s="118" t="s">
        <v>12</v>
      </c>
    </row>
    <row r="11" spans="1:19" ht="15" customHeight="1" x14ac:dyDescent="0.25">
      <c r="A11" s="274"/>
      <c r="B11" s="275"/>
      <c r="C11" s="275"/>
      <c r="D11" s="275"/>
      <c r="E11" s="119" t="s">
        <v>13</v>
      </c>
      <c r="F11" s="119" t="s">
        <v>13</v>
      </c>
      <c r="G11" s="275" t="s">
        <v>14</v>
      </c>
      <c r="H11" s="275"/>
      <c r="I11" s="274"/>
      <c r="J11" s="119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335</v>
      </c>
      <c r="G12" s="57"/>
      <c r="H12" s="57"/>
      <c r="I12" s="57"/>
      <c r="J12" s="57">
        <f>SUM(D12:I12)</f>
        <v>335</v>
      </c>
      <c r="P12" s="12"/>
      <c r="S12" s="12"/>
    </row>
    <row r="13" spans="1:19" ht="15" customHeight="1" x14ac:dyDescent="0.25">
      <c r="A13" s="60" t="s">
        <v>52</v>
      </c>
      <c r="B13" s="57"/>
      <c r="C13" s="57">
        <v>3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57"/>
      <c r="F16" s="57">
        <v>335</v>
      </c>
      <c r="G16" s="57"/>
      <c r="H16" s="57"/>
      <c r="I16" s="57"/>
      <c r="J16" s="57">
        <f>SUM(D16:I16)</f>
        <v>335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5</v>
      </c>
      <c r="D17" s="57"/>
      <c r="E17" s="57"/>
      <c r="F17" s="57"/>
      <c r="G17" s="57"/>
      <c r="H17" s="57"/>
      <c r="I17" s="57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57"/>
      <c r="J18" s="57"/>
      <c r="P18" s="14"/>
      <c r="S18" s="14"/>
    </row>
    <row r="19" spans="1:19" ht="15" customHeight="1" x14ac:dyDescent="0.25">
      <c r="A19" s="56" t="s">
        <v>176</v>
      </c>
      <c r="B19" s="57"/>
      <c r="C19" s="57"/>
      <c r="D19" s="11"/>
      <c r="E19" s="57">
        <v>330</v>
      </c>
      <c r="F19" s="57"/>
      <c r="G19" s="57"/>
      <c r="H19" s="57"/>
      <c r="I19" s="57"/>
      <c r="J19" s="57">
        <f t="shared" ref="J19" si="0">SUM(D19:I19)</f>
        <v>330</v>
      </c>
      <c r="P19" s="14"/>
      <c r="S19" s="14"/>
    </row>
    <row r="20" spans="1:19" ht="15" customHeight="1" x14ac:dyDescent="0.25">
      <c r="A20" s="56" t="s">
        <v>59</v>
      </c>
      <c r="B20" s="57">
        <v>4</v>
      </c>
      <c r="C20" s="57"/>
      <c r="D20" s="11"/>
      <c r="E20" s="57"/>
      <c r="F20" s="57"/>
      <c r="G20" s="57"/>
      <c r="H20" s="57">
        <v>810</v>
      </c>
      <c r="I20" s="57">
        <v>265</v>
      </c>
      <c r="J20" s="57">
        <f t="shared" ref="J20:J31" si="1">SUM(D20:I20)</f>
        <v>1075</v>
      </c>
      <c r="P20" s="14"/>
      <c r="S20" s="14"/>
    </row>
    <row r="21" spans="1:19" ht="15" customHeight="1" x14ac:dyDescent="0.25">
      <c r="A21" s="56" t="s">
        <v>412</v>
      </c>
      <c r="B21" s="57"/>
      <c r="C21" s="57"/>
      <c r="D21" s="11">
        <v>7885</v>
      </c>
      <c r="E21" s="57"/>
      <c r="F21" s="57"/>
      <c r="G21" s="57"/>
      <c r="H21" s="57"/>
      <c r="I21" s="57"/>
      <c r="J21" s="57">
        <f t="shared" si="1"/>
        <v>7885</v>
      </c>
      <c r="P21" s="14"/>
      <c r="S21" s="14"/>
    </row>
    <row r="22" spans="1:19" ht="15" customHeight="1" x14ac:dyDescent="0.25">
      <c r="A22" s="56" t="s">
        <v>408</v>
      </c>
      <c r="B22" s="57"/>
      <c r="C22" s="57"/>
      <c r="D22" s="11">
        <v>145</v>
      </c>
      <c r="E22" s="57"/>
      <c r="F22" s="57"/>
      <c r="G22" s="57"/>
      <c r="H22" s="57"/>
      <c r="I22" s="57"/>
      <c r="J22" s="57">
        <f t="shared" si="1"/>
        <v>145</v>
      </c>
      <c r="P22" s="14"/>
      <c r="S22" s="14"/>
    </row>
    <row r="23" spans="1:19" ht="15" customHeight="1" x14ac:dyDescent="0.25">
      <c r="A23" s="56" t="s">
        <v>313</v>
      </c>
      <c r="B23" s="57"/>
      <c r="C23" s="57"/>
      <c r="D23" s="11">
        <v>355</v>
      </c>
      <c r="E23" s="57"/>
      <c r="F23" s="57"/>
      <c r="G23" s="57"/>
      <c r="H23" s="57"/>
      <c r="I23" s="57"/>
      <c r="J23" s="57">
        <f t="shared" si="1"/>
        <v>355</v>
      </c>
      <c r="P23" s="14"/>
      <c r="S23" s="14"/>
    </row>
    <row r="24" spans="1:19" ht="15" customHeight="1" x14ac:dyDescent="0.25">
      <c r="A24" s="56" t="s">
        <v>414</v>
      </c>
      <c r="B24" s="57"/>
      <c r="C24" s="57"/>
      <c r="D24" s="11">
        <v>2315</v>
      </c>
      <c r="E24" s="57"/>
      <c r="F24" s="57"/>
      <c r="G24" s="57"/>
      <c r="H24" s="57"/>
      <c r="I24" s="57"/>
      <c r="J24" s="57">
        <f t="shared" si="1"/>
        <v>2315</v>
      </c>
      <c r="P24" s="14"/>
      <c r="S24" s="14"/>
    </row>
    <row r="25" spans="1:19" ht="15" customHeight="1" x14ac:dyDescent="0.25">
      <c r="A25" s="56" t="s">
        <v>415</v>
      </c>
      <c r="B25" s="57"/>
      <c r="C25" s="57"/>
      <c r="D25" s="57">
        <v>615</v>
      </c>
      <c r="E25" s="57"/>
      <c r="F25" s="57"/>
      <c r="G25" s="57"/>
      <c r="H25" s="57"/>
      <c r="I25" s="57"/>
      <c r="J25" s="57">
        <f t="shared" si="1"/>
        <v>615</v>
      </c>
      <c r="P25" s="14"/>
      <c r="S25" s="14"/>
    </row>
    <row r="26" spans="1:19" ht="15" customHeight="1" x14ac:dyDescent="0.25">
      <c r="A26" s="56" t="s">
        <v>64</v>
      </c>
      <c r="B26" s="57"/>
      <c r="C26" s="57"/>
      <c r="D26" s="11">
        <v>3075</v>
      </c>
      <c r="E26" s="57"/>
      <c r="F26" s="57"/>
      <c r="G26" s="57"/>
      <c r="H26" s="57"/>
      <c r="I26" s="57"/>
      <c r="J26" s="57">
        <f t="shared" si="1"/>
        <v>3075</v>
      </c>
      <c r="P26" s="14"/>
      <c r="S26" s="14"/>
    </row>
    <row r="27" spans="1:19" ht="15" customHeight="1" x14ac:dyDescent="0.25">
      <c r="A27" s="56" t="s">
        <v>416</v>
      </c>
      <c r="B27" s="57"/>
      <c r="C27" s="57"/>
      <c r="D27" s="65"/>
      <c r="E27" s="11">
        <v>6600</v>
      </c>
      <c r="F27" s="57"/>
      <c r="G27" s="57"/>
      <c r="H27" s="57"/>
      <c r="I27" s="57"/>
      <c r="J27" s="57">
        <f>SUM(E27:I27)</f>
        <v>6600</v>
      </c>
      <c r="P27" s="14"/>
      <c r="S27" s="14"/>
    </row>
    <row r="28" spans="1:19" ht="15" customHeight="1" x14ac:dyDescent="0.25">
      <c r="A28" s="56" t="s">
        <v>413</v>
      </c>
      <c r="B28" s="57"/>
      <c r="C28" s="57"/>
      <c r="D28" s="65"/>
      <c r="E28" s="11">
        <v>185</v>
      </c>
      <c r="F28" s="57"/>
      <c r="G28" s="57"/>
      <c r="H28" s="57"/>
      <c r="I28" s="57"/>
      <c r="J28" s="57">
        <f>SUM(E28:I28)</f>
        <v>185</v>
      </c>
      <c r="P28" s="14"/>
      <c r="S28" s="14"/>
    </row>
    <row r="29" spans="1:19" ht="15" customHeight="1" x14ac:dyDescent="0.25">
      <c r="A29" s="56" t="s">
        <v>410</v>
      </c>
      <c r="B29" s="57"/>
      <c r="C29" s="57"/>
      <c r="D29" s="11">
        <v>345</v>
      </c>
      <c r="E29" s="57"/>
      <c r="F29" s="57"/>
      <c r="G29" s="57"/>
      <c r="H29" s="57"/>
      <c r="I29" s="57"/>
      <c r="J29" s="57">
        <f t="shared" si="1"/>
        <v>345</v>
      </c>
      <c r="P29" s="14"/>
      <c r="S29" s="14"/>
    </row>
    <row r="30" spans="1:19" ht="15" customHeight="1" x14ac:dyDescent="0.25">
      <c r="A30" s="56" t="s">
        <v>417</v>
      </c>
      <c r="B30" s="57"/>
      <c r="C30" s="57"/>
      <c r="D30" s="57">
        <v>1160</v>
      </c>
      <c r="E30" s="57"/>
      <c r="F30" s="57"/>
      <c r="G30" s="57"/>
      <c r="H30" s="57"/>
      <c r="I30" s="57"/>
      <c r="J30" s="57">
        <f t="shared" si="1"/>
        <v>1160</v>
      </c>
      <c r="P30" s="14"/>
      <c r="S30" s="14"/>
    </row>
    <row r="31" spans="1:19" ht="15" customHeight="1" thickBot="1" x14ac:dyDescent="0.3">
      <c r="A31" s="56" t="s">
        <v>58</v>
      </c>
      <c r="B31" s="57"/>
      <c r="C31" s="57"/>
      <c r="D31" s="11"/>
      <c r="E31" s="57">
        <v>2705</v>
      </c>
      <c r="G31" s="57"/>
      <c r="H31" s="57"/>
      <c r="I31" s="57"/>
      <c r="J31" s="57">
        <f t="shared" si="1"/>
        <v>2705</v>
      </c>
      <c r="P31" s="14"/>
      <c r="S31" s="14"/>
    </row>
    <row r="32" spans="1:19" ht="13.8" customHeight="1" x14ac:dyDescent="0.25">
      <c r="A32" s="288" t="s">
        <v>17</v>
      </c>
      <c r="B32" s="289"/>
      <c r="C32" s="290"/>
      <c r="D32" s="276">
        <f>SUM(D12:D31)</f>
        <v>15895</v>
      </c>
      <c r="E32" s="276">
        <f>SUM(E12:E31)</f>
        <v>9820</v>
      </c>
      <c r="F32" s="276">
        <f>SUM(F12:F31)</f>
        <v>670</v>
      </c>
      <c r="G32" s="276"/>
      <c r="H32" s="276">
        <f>SUM(H12:H31)</f>
        <v>810</v>
      </c>
      <c r="I32" s="276">
        <f>SUM(I12:I31)</f>
        <v>265</v>
      </c>
      <c r="J32" s="278">
        <f>SUM(D32:I33)</f>
        <v>27460</v>
      </c>
      <c r="K32" s="19"/>
      <c r="L32" s="19"/>
      <c r="O32" s="19"/>
    </row>
    <row r="33" spans="1:14" ht="13.8" thickBot="1" x14ac:dyDescent="0.3">
      <c r="A33" s="291"/>
      <c r="B33" s="292"/>
      <c r="C33" s="293"/>
      <c r="D33" s="277"/>
      <c r="E33" s="277"/>
      <c r="F33" s="277"/>
      <c r="G33" s="277"/>
      <c r="H33" s="277"/>
      <c r="I33" s="277"/>
      <c r="J33" s="279"/>
      <c r="K33" s="19"/>
      <c r="M33" s="19"/>
    </row>
    <row r="34" spans="1:14" x14ac:dyDescent="0.25">
      <c r="A34" s="280" t="s">
        <v>18</v>
      </c>
      <c r="B34" s="280"/>
      <c r="C34" s="280"/>
      <c r="D34" s="280"/>
      <c r="E34" s="280"/>
      <c r="F34" s="280"/>
      <c r="G34" s="280"/>
      <c r="H34" s="280"/>
      <c r="I34" s="281"/>
      <c r="J34" s="282">
        <f>SUM(J12:J31)</f>
        <v>27460</v>
      </c>
    </row>
    <row r="35" spans="1:14" ht="13.8" thickBot="1" x14ac:dyDescent="0.3">
      <c r="A35" s="280"/>
      <c r="B35" s="280"/>
      <c r="C35" s="280"/>
      <c r="D35" s="280"/>
      <c r="E35" s="280"/>
      <c r="F35" s="280"/>
      <c r="G35" s="280"/>
      <c r="H35" s="280"/>
      <c r="I35" s="281"/>
      <c r="J35" s="283"/>
      <c r="L35" s="55">
        <v>120000</v>
      </c>
    </row>
    <row r="36" spans="1:14" ht="13.8" thickTop="1" x14ac:dyDescent="0.25">
      <c r="A36" s="284" t="s">
        <v>424</v>
      </c>
      <c r="B36" s="284"/>
      <c r="C36" s="284"/>
      <c r="D36" s="284"/>
      <c r="E36" s="284"/>
      <c r="F36" s="284"/>
      <c r="G36" s="284"/>
      <c r="H36" s="284"/>
      <c r="I36" s="285"/>
      <c r="J36" s="286">
        <f>SUM(H42,J34)</f>
        <v>30000</v>
      </c>
      <c r="M36" s="19"/>
    </row>
    <row r="37" spans="1:14" ht="13.8" thickBot="1" x14ac:dyDescent="0.3">
      <c r="A37" s="284"/>
      <c r="B37" s="284"/>
      <c r="C37" s="284"/>
      <c r="D37" s="284"/>
      <c r="E37" s="284"/>
      <c r="F37" s="284"/>
      <c r="G37" s="284"/>
      <c r="H37" s="284"/>
      <c r="I37" s="285"/>
      <c r="J37" s="287"/>
    </row>
    <row r="38" spans="1:14" ht="13.8" thickTop="1" x14ac:dyDescent="0.25">
      <c r="A38" s="269" t="s">
        <v>19</v>
      </c>
      <c r="B38" s="269"/>
      <c r="C38" s="269"/>
      <c r="D38" s="20"/>
      <c r="E38" s="21"/>
      <c r="F38" s="22"/>
      <c r="G38" s="22"/>
      <c r="H38" s="22"/>
      <c r="M38" s="19"/>
      <c r="N38" s="19"/>
    </row>
    <row r="39" spans="1:14" x14ac:dyDescent="0.25">
      <c r="A39" s="270" t="s">
        <v>207</v>
      </c>
      <c r="B39" s="270"/>
      <c r="C39" s="270"/>
      <c r="D39" s="23">
        <v>150</v>
      </c>
      <c r="E39" s="270" t="s">
        <v>66</v>
      </c>
      <c r="F39" s="270"/>
      <c r="G39" s="270"/>
      <c r="H39" s="23">
        <v>415</v>
      </c>
      <c r="J39" s="54"/>
    </row>
    <row r="40" spans="1:14" x14ac:dyDescent="0.25">
      <c r="A40" s="270" t="s">
        <v>159</v>
      </c>
      <c r="B40" s="270"/>
      <c r="C40" s="270"/>
      <c r="D40" s="23">
        <v>105</v>
      </c>
      <c r="E40" s="270" t="s">
        <v>46</v>
      </c>
      <c r="F40" s="270"/>
      <c r="G40" s="270"/>
      <c r="H40" s="23">
        <v>1045</v>
      </c>
      <c r="I40" s="19"/>
      <c r="L40" s="19"/>
    </row>
    <row r="41" spans="1:14" x14ac:dyDescent="0.25">
      <c r="A41" s="270" t="s">
        <v>124</v>
      </c>
      <c r="B41" s="270"/>
      <c r="C41" s="270"/>
      <c r="D41" s="23">
        <v>120</v>
      </c>
      <c r="E41" s="270" t="s">
        <v>169</v>
      </c>
      <c r="F41" s="270"/>
      <c r="G41" s="270"/>
      <c r="H41" s="23">
        <v>325</v>
      </c>
      <c r="J41" s="19"/>
    </row>
    <row r="42" spans="1:14" x14ac:dyDescent="0.25">
      <c r="A42" s="270" t="s">
        <v>65</v>
      </c>
      <c r="B42" s="270"/>
      <c r="C42" s="270"/>
      <c r="D42" s="23">
        <v>380</v>
      </c>
      <c r="E42" s="24"/>
      <c r="F42" s="24"/>
      <c r="G42" s="24"/>
      <c r="H42" s="25">
        <f>SUM(D39:D42,H39:H41)</f>
        <v>2540</v>
      </c>
    </row>
    <row r="45" spans="1:14" x14ac:dyDescent="0.25">
      <c r="D45" s="54"/>
    </row>
  </sheetData>
  <mergeCells count="35">
    <mergeCell ref="A42:C42"/>
    <mergeCell ref="A38:C38"/>
    <mergeCell ref="A39:C39"/>
    <mergeCell ref="E39:G39"/>
    <mergeCell ref="A40:C40"/>
    <mergeCell ref="E40:G40"/>
    <mergeCell ref="A41:C41"/>
    <mergeCell ref="E41:G41"/>
    <mergeCell ref="I32:I33"/>
    <mergeCell ref="J32:J33"/>
    <mergeCell ref="A34:I35"/>
    <mergeCell ref="J34:J35"/>
    <mergeCell ref="A36:I37"/>
    <mergeCell ref="J36:J37"/>
    <mergeCell ref="A32:C33"/>
    <mergeCell ref="D32:D33"/>
    <mergeCell ref="E32:E33"/>
    <mergeCell ref="F32:F33"/>
    <mergeCell ref="G32:G33"/>
    <mergeCell ref="H32:H3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2060"/>
  </sheetPr>
  <dimension ref="A1:S42"/>
  <sheetViews>
    <sheetView topLeftCell="A19" zoomScaleNormal="100" workbookViewId="0">
      <selection activeCell="L31" sqref="L31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5" t="s">
        <v>2</v>
      </c>
      <c r="K5" s="3"/>
    </row>
    <row r="6" spans="1:19" ht="17.399999999999999" customHeight="1" x14ac:dyDescent="0.25">
      <c r="A6" s="311" t="s">
        <v>152</v>
      </c>
      <c r="B6" s="312"/>
      <c r="C6" s="312"/>
      <c r="D6" s="313"/>
      <c r="E6" s="261" t="s">
        <v>3</v>
      </c>
      <c r="F6" s="262"/>
      <c r="G6" s="262"/>
      <c r="H6" s="265">
        <f>J32</f>
        <v>9195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3" t="s">
        <v>9</v>
      </c>
      <c r="F10" s="73" t="s">
        <v>10</v>
      </c>
      <c r="G10" s="275" t="s">
        <v>49</v>
      </c>
      <c r="H10" s="275" t="s">
        <v>14</v>
      </c>
      <c r="I10" s="73" t="s">
        <v>11</v>
      </c>
      <c r="J10" s="73" t="s">
        <v>12</v>
      </c>
    </row>
    <row r="11" spans="1:19" ht="15" customHeight="1" x14ac:dyDescent="0.25">
      <c r="A11" s="274"/>
      <c r="B11" s="275"/>
      <c r="C11" s="275"/>
      <c r="D11" s="275"/>
      <c r="E11" s="74" t="s">
        <v>13</v>
      </c>
      <c r="F11" s="74" t="s">
        <v>13</v>
      </c>
      <c r="G11" s="275" t="s">
        <v>14</v>
      </c>
      <c r="H11" s="275"/>
      <c r="I11" s="74" t="s">
        <v>15</v>
      </c>
      <c r="J11" s="74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150</v>
      </c>
      <c r="G12" s="57"/>
      <c r="H12" s="57"/>
      <c r="I12" s="57"/>
      <c r="J12" s="57">
        <f>SUM(D12:I12)</f>
        <v>150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160</v>
      </c>
      <c r="G16" s="17"/>
      <c r="H16" s="17"/>
      <c r="I16" s="57"/>
      <c r="J16" s="57">
        <f t="shared" ref="J16:J29" si="0">SUM(D16:I16)</f>
        <v>160</v>
      </c>
      <c r="P16" s="14"/>
      <c r="S16" s="14"/>
    </row>
    <row r="17" spans="1:19" ht="15" customHeight="1" x14ac:dyDescent="0.25">
      <c r="A17" s="60" t="s">
        <v>52</v>
      </c>
      <c r="B17" s="57"/>
      <c r="C17" s="57">
        <v>3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89</v>
      </c>
      <c r="B19" s="57"/>
      <c r="C19" s="57"/>
      <c r="D19" s="57">
        <v>720</v>
      </c>
      <c r="E19" s="57">
        <v>1625</v>
      </c>
      <c r="F19" s="18"/>
      <c r="G19" s="57"/>
      <c r="H19" s="57"/>
      <c r="I19" s="13"/>
      <c r="J19" s="57">
        <f t="shared" si="0"/>
        <v>2345</v>
      </c>
      <c r="P19" s="14"/>
      <c r="S19" s="14"/>
    </row>
    <row r="20" spans="1:19" ht="15" customHeight="1" x14ac:dyDescent="0.25">
      <c r="A20" s="56" t="s">
        <v>153</v>
      </c>
      <c r="B20" s="57"/>
      <c r="C20" s="57"/>
      <c r="D20" s="16"/>
      <c r="E20" s="57">
        <v>480</v>
      </c>
      <c r="F20" s="57"/>
      <c r="G20" s="57"/>
      <c r="H20" s="57"/>
      <c r="I20" s="13"/>
      <c r="J20" s="57">
        <f t="shared" si="0"/>
        <v>480</v>
      </c>
      <c r="P20" s="14"/>
      <c r="S20" s="14"/>
    </row>
    <row r="21" spans="1:19" ht="15" customHeight="1" x14ac:dyDescent="0.25">
      <c r="A21" s="56" t="s">
        <v>154</v>
      </c>
      <c r="B21" s="57"/>
      <c r="C21" s="57"/>
      <c r="D21" s="57"/>
      <c r="E21" s="57">
        <v>95</v>
      </c>
      <c r="F21" s="18"/>
      <c r="G21" s="57"/>
      <c r="H21" s="57"/>
      <c r="I21" s="13"/>
      <c r="J21" s="57">
        <f t="shared" si="0"/>
        <v>95</v>
      </c>
      <c r="P21" s="14"/>
      <c r="S21" s="14"/>
    </row>
    <row r="22" spans="1:19" ht="15" customHeight="1" x14ac:dyDescent="0.25">
      <c r="A22" s="56" t="s">
        <v>155</v>
      </c>
      <c r="B22" s="57">
        <v>2</v>
      </c>
      <c r="C22" s="57"/>
      <c r="D22" s="16"/>
      <c r="E22" s="57">
        <v>575</v>
      </c>
      <c r="F22" s="57"/>
      <c r="G22" s="57"/>
      <c r="H22" s="57"/>
      <c r="I22" s="13"/>
      <c r="J22" s="57">
        <f t="shared" si="0"/>
        <v>575</v>
      </c>
      <c r="P22" s="14"/>
      <c r="S22" s="14"/>
    </row>
    <row r="23" spans="1:19" ht="15" customHeight="1" x14ac:dyDescent="0.25">
      <c r="A23" s="56" t="s">
        <v>64</v>
      </c>
      <c r="B23" s="57"/>
      <c r="C23" s="57"/>
      <c r="D23" s="16"/>
      <c r="E23" s="57">
        <v>865</v>
      </c>
      <c r="F23" s="57"/>
      <c r="G23" s="57"/>
      <c r="H23" s="57"/>
      <c r="I23" s="13"/>
      <c r="J23" s="57">
        <f t="shared" si="0"/>
        <v>865</v>
      </c>
      <c r="P23" s="14"/>
      <c r="S23" s="14"/>
    </row>
    <row r="24" spans="1:19" ht="15" customHeight="1" x14ac:dyDescent="0.25">
      <c r="A24" s="56" t="s">
        <v>69</v>
      </c>
      <c r="B24" s="57"/>
      <c r="C24" s="57"/>
      <c r="D24" s="16"/>
      <c r="E24" s="57"/>
      <c r="F24" s="57"/>
      <c r="G24" s="57">
        <v>30</v>
      </c>
      <c r="H24" s="57"/>
      <c r="I24" s="13"/>
      <c r="J24" s="57">
        <f t="shared" si="0"/>
        <v>30</v>
      </c>
      <c r="P24" s="14"/>
      <c r="S24" s="14"/>
    </row>
    <row r="25" spans="1:19" ht="15" customHeight="1" x14ac:dyDescent="0.25">
      <c r="A25" s="56" t="s">
        <v>156</v>
      </c>
      <c r="B25" s="57"/>
      <c r="C25" s="57"/>
      <c r="D25" s="16"/>
      <c r="E25" s="57">
        <v>320</v>
      </c>
      <c r="F25" s="57"/>
      <c r="G25" s="57"/>
      <c r="H25" s="57"/>
      <c r="I25" s="13"/>
      <c r="J25" s="57">
        <f t="shared" si="0"/>
        <v>320</v>
      </c>
      <c r="P25" s="14"/>
      <c r="S25" s="14"/>
    </row>
    <row r="26" spans="1:19" ht="15" customHeight="1" x14ac:dyDescent="0.25">
      <c r="A26" s="56" t="s">
        <v>59</v>
      </c>
      <c r="B26" s="57">
        <v>2</v>
      </c>
      <c r="C26" s="57"/>
      <c r="D26" s="16"/>
      <c r="E26" s="57"/>
      <c r="F26" s="57"/>
      <c r="G26" s="57">
        <v>520</v>
      </c>
      <c r="H26" s="57"/>
      <c r="I26" s="13"/>
      <c r="J26" s="57">
        <f t="shared" si="0"/>
        <v>520</v>
      </c>
      <c r="P26" s="14"/>
      <c r="S26" s="14"/>
    </row>
    <row r="27" spans="1:19" ht="15" customHeight="1" x14ac:dyDescent="0.25">
      <c r="A27" s="60" t="s">
        <v>45</v>
      </c>
      <c r="B27" s="57"/>
      <c r="C27" s="57">
        <v>4</v>
      </c>
      <c r="D27" s="16"/>
      <c r="E27" s="57"/>
      <c r="F27" s="57"/>
      <c r="G27" s="57"/>
      <c r="H27" s="57"/>
      <c r="I27" s="13"/>
      <c r="J27" s="57"/>
      <c r="P27" s="14"/>
      <c r="S27" s="14"/>
    </row>
    <row r="28" spans="1:19" ht="15" customHeight="1" x14ac:dyDescent="0.25">
      <c r="A28" s="56" t="s">
        <v>58</v>
      </c>
      <c r="B28" s="57"/>
      <c r="C28" s="57"/>
      <c r="D28" s="16"/>
      <c r="E28" s="57">
        <v>3330</v>
      </c>
      <c r="F28" s="57"/>
      <c r="G28" s="57"/>
      <c r="H28" s="57"/>
      <c r="I28" s="13"/>
      <c r="J28" s="57">
        <f t="shared" si="0"/>
        <v>3330</v>
      </c>
      <c r="P28" s="14"/>
      <c r="S28" s="14"/>
    </row>
    <row r="29" spans="1:19" ht="15" customHeight="1" thickBot="1" x14ac:dyDescent="0.3">
      <c r="A29" s="56" t="s">
        <v>158</v>
      </c>
      <c r="B29" s="57"/>
      <c r="C29" s="57"/>
      <c r="D29" s="57"/>
      <c r="E29" s="57"/>
      <c r="F29" s="18"/>
      <c r="G29" s="57"/>
      <c r="H29" s="57">
        <v>325</v>
      </c>
      <c r="I29" s="13"/>
      <c r="J29" s="57">
        <f t="shared" si="0"/>
        <v>325</v>
      </c>
      <c r="P29" s="14"/>
      <c r="S29" s="14"/>
    </row>
    <row r="30" spans="1:19" ht="13.2" customHeight="1" x14ac:dyDescent="0.25">
      <c r="A30" s="288" t="s">
        <v>17</v>
      </c>
      <c r="B30" s="289"/>
      <c r="C30" s="290"/>
      <c r="D30" s="276">
        <f>SUM(D12:D29)</f>
        <v>720</v>
      </c>
      <c r="E30" s="276">
        <f>SUM(E12:E29)</f>
        <v>7290</v>
      </c>
      <c r="F30" s="276">
        <f>SUM(F12:F29)</f>
        <v>310</v>
      </c>
      <c r="G30" s="276">
        <f>SUM(G12:G29)</f>
        <v>550</v>
      </c>
      <c r="H30" s="276">
        <f>SUM(H12:H29)</f>
        <v>325</v>
      </c>
      <c r="I30" s="276"/>
      <c r="J30" s="278">
        <f>SUM(D30:I31)</f>
        <v>9195</v>
      </c>
      <c r="K30" s="19"/>
      <c r="L30" s="19"/>
    </row>
    <row r="31" spans="1:19" ht="13.8" customHeight="1" thickBot="1" x14ac:dyDescent="0.3">
      <c r="A31" s="291"/>
      <c r="B31" s="292"/>
      <c r="C31" s="293"/>
      <c r="D31" s="277"/>
      <c r="E31" s="277"/>
      <c r="F31" s="277"/>
      <c r="G31" s="277"/>
      <c r="H31" s="277"/>
      <c r="I31" s="277"/>
      <c r="J31" s="279"/>
      <c r="K31" s="19"/>
      <c r="L31" s="19"/>
      <c r="O31" s="19"/>
    </row>
    <row r="32" spans="1:19" x14ac:dyDescent="0.25">
      <c r="A32" s="280" t="s">
        <v>18</v>
      </c>
      <c r="B32" s="280"/>
      <c r="C32" s="280"/>
      <c r="D32" s="280"/>
      <c r="E32" s="280"/>
      <c r="F32" s="280"/>
      <c r="G32" s="280"/>
      <c r="H32" s="280"/>
      <c r="I32" s="281"/>
      <c r="J32" s="282">
        <f>SUM(J12:J29)</f>
        <v>9195</v>
      </c>
      <c r="K32" s="19"/>
      <c r="M32" s="19"/>
    </row>
    <row r="33" spans="1:14" ht="13.8" thickBot="1" x14ac:dyDescent="0.3">
      <c r="A33" s="280"/>
      <c r="B33" s="280"/>
      <c r="C33" s="280"/>
      <c r="D33" s="280"/>
      <c r="E33" s="280"/>
      <c r="F33" s="280"/>
      <c r="G33" s="280"/>
      <c r="H33" s="280"/>
      <c r="I33" s="281"/>
      <c r="J33" s="283"/>
    </row>
    <row r="34" spans="1:14" ht="13.8" thickTop="1" x14ac:dyDescent="0.25">
      <c r="A34" s="284" t="s">
        <v>157</v>
      </c>
      <c r="B34" s="284"/>
      <c r="C34" s="284"/>
      <c r="D34" s="284"/>
      <c r="E34" s="284"/>
      <c r="F34" s="284"/>
      <c r="G34" s="284"/>
      <c r="H34" s="284"/>
      <c r="I34" s="285"/>
      <c r="J34" s="286">
        <v>10900</v>
      </c>
    </row>
    <row r="35" spans="1:14" ht="13.8" thickBot="1" x14ac:dyDescent="0.3">
      <c r="A35" s="284"/>
      <c r="B35" s="284"/>
      <c r="C35" s="284"/>
      <c r="D35" s="284"/>
      <c r="E35" s="284"/>
      <c r="F35" s="284"/>
      <c r="G35" s="284"/>
      <c r="H35" s="284"/>
      <c r="I35" s="285"/>
      <c r="J35" s="287"/>
      <c r="M35" s="19">
        <f>SUM(J32,H42)</f>
        <v>10900</v>
      </c>
    </row>
    <row r="36" spans="1:14" ht="13.8" thickTop="1" x14ac:dyDescent="0.25">
      <c r="A36" s="269" t="s">
        <v>19</v>
      </c>
      <c r="B36" s="269"/>
      <c r="C36" s="269"/>
      <c r="D36" s="20"/>
      <c r="E36" s="21"/>
      <c r="F36" s="22"/>
      <c r="G36" s="22"/>
      <c r="H36" s="22"/>
    </row>
    <row r="37" spans="1:14" x14ac:dyDescent="0.25">
      <c r="A37" s="270" t="s">
        <v>161</v>
      </c>
      <c r="B37" s="270"/>
      <c r="C37" s="270"/>
      <c r="D37" s="23"/>
      <c r="E37" s="270" t="s">
        <v>46</v>
      </c>
      <c r="F37" s="270"/>
      <c r="G37" s="270"/>
      <c r="H37" s="23"/>
      <c r="N37" s="19"/>
    </row>
    <row r="38" spans="1:14" x14ac:dyDescent="0.25">
      <c r="A38" s="270" t="s">
        <v>162</v>
      </c>
      <c r="B38" s="270"/>
      <c r="C38" s="270"/>
      <c r="D38" s="23"/>
      <c r="E38" s="270" t="s">
        <v>159</v>
      </c>
      <c r="F38" s="270"/>
      <c r="G38" s="270"/>
      <c r="H38" s="23"/>
    </row>
    <row r="39" spans="1:14" x14ac:dyDescent="0.25">
      <c r="A39" s="270" t="s">
        <v>163</v>
      </c>
      <c r="B39" s="270"/>
      <c r="C39" s="270"/>
      <c r="D39" s="23"/>
      <c r="E39" s="270" t="s">
        <v>66</v>
      </c>
      <c r="F39" s="270"/>
      <c r="G39" s="270"/>
      <c r="H39" s="23"/>
    </row>
    <row r="40" spans="1:14" x14ac:dyDescent="0.25">
      <c r="A40" s="270"/>
      <c r="B40" s="270"/>
      <c r="C40" s="270"/>
      <c r="D40" s="23"/>
      <c r="E40" s="270" t="s">
        <v>160</v>
      </c>
      <c r="F40" s="270"/>
      <c r="G40" s="270"/>
      <c r="H40" s="23"/>
    </row>
    <row r="41" spans="1:14" x14ac:dyDescent="0.25">
      <c r="A41" s="270"/>
      <c r="B41" s="270"/>
      <c r="C41" s="270"/>
      <c r="D41" s="23"/>
      <c r="E41" s="270"/>
      <c r="F41" s="270"/>
      <c r="G41" s="270"/>
      <c r="H41" s="23"/>
    </row>
    <row r="42" spans="1:14" x14ac:dyDescent="0.25">
      <c r="A42" s="270"/>
      <c r="B42" s="270"/>
      <c r="C42" s="270"/>
      <c r="D42" s="23"/>
      <c r="E42" s="24"/>
      <c r="F42" s="24"/>
      <c r="G42" s="24"/>
      <c r="H42" s="25">
        <v>1705</v>
      </c>
    </row>
  </sheetData>
  <mergeCells count="38">
    <mergeCell ref="A1:J2"/>
    <mergeCell ref="A3:J4"/>
    <mergeCell ref="A6:D7"/>
    <mergeCell ref="E6:G7"/>
    <mergeCell ref="H6:H7"/>
    <mergeCell ref="I6:J6"/>
    <mergeCell ref="I7:J7"/>
    <mergeCell ref="A36:C36"/>
    <mergeCell ref="A37:C37"/>
    <mergeCell ref="A8:J9"/>
    <mergeCell ref="A10:A11"/>
    <mergeCell ref="B10:B11"/>
    <mergeCell ref="C10:C11"/>
    <mergeCell ref="D10:D11"/>
    <mergeCell ref="G10:G11"/>
    <mergeCell ref="H10:H11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41:C41"/>
    <mergeCell ref="E41:G41"/>
    <mergeCell ref="A42:C42"/>
    <mergeCell ref="E37:G37"/>
    <mergeCell ref="A38:C38"/>
    <mergeCell ref="E38:G38"/>
    <mergeCell ref="A40:C40"/>
    <mergeCell ref="E40:G40"/>
    <mergeCell ref="A39:C39"/>
    <mergeCell ref="E39:G39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2060"/>
  </sheetPr>
  <dimension ref="A1:S37"/>
  <sheetViews>
    <sheetView topLeftCell="A13" zoomScaleNormal="100" workbookViewId="0">
      <selection activeCell="L31" sqref="L31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5" t="s">
        <v>2</v>
      </c>
      <c r="K5" s="3"/>
    </row>
    <row r="6" spans="1:19" ht="17.399999999999999" customHeight="1" x14ac:dyDescent="0.25">
      <c r="A6" s="311" t="s">
        <v>164</v>
      </c>
      <c r="B6" s="312"/>
      <c r="C6" s="312"/>
      <c r="D6" s="313"/>
      <c r="E6" s="261" t="s">
        <v>3</v>
      </c>
      <c r="F6" s="262"/>
      <c r="G6" s="262"/>
      <c r="H6" s="265">
        <f>J27</f>
        <v>9150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3" t="s">
        <v>9</v>
      </c>
      <c r="F10" s="73" t="s">
        <v>10</v>
      </c>
      <c r="G10" s="275" t="s">
        <v>49</v>
      </c>
      <c r="H10" s="275" t="s">
        <v>14</v>
      </c>
      <c r="I10" s="73" t="s">
        <v>11</v>
      </c>
      <c r="J10" s="73" t="s">
        <v>12</v>
      </c>
    </row>
    <row r="11" spans="1:19" ht="15" customHeight="1" x14ac:dyDescent="0.25">
      <c r="A11" s="274"/>
      <c r="B11" s="275"/>
      <c r="C11" s="275"/>
      <c r="D11" s="275"/>
      <c r="E11" s="74" t="s">
        <v>13</v>
      </c>
      <c r="F11" s="74" t="s">
        <v>13</v>
      </c>
      <c r="G11" s="275" t="s">
        <v>14</v>
      </c>
      <c r="H11" s="275"/>
      <c r="I11" s="74" t="s">
        <v>15</v>
      </c>
      <c r="J11" s="74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150</v>
      </c>
      <c r="G12" s="57"/>
      <c r="H12" s="57"/>
      <c r="I12" s="57"/>
      <c r="J12" s="57">
        <f>SUM(D12:I12)</f>
        <v>150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160</v>
      </c>
      <c r="G16" s="17"/>
      <c r="H16" s="17"/>
      <c r="I16" s="57"/>
      <c r="J16" s="57">
        <f t="shared" ref="J16:J24" si="0">SUM(D16:I16)</f>
        <v>160</v>
      </c>
      <c r="P16" s="14"/>
      <c r="S16" s="14"/>
    </row>
    <row r="17" spans="1:19" ht="15" customHeight="1" x14ac:dyDescent="0.25">
      <c r="A17" s="60" t="s">
        <v>52</v>
      </c>
      <c r="B17" s="57"/>
      <c r="C17" s="57">
        <v>3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165</v>
      </c>
      <c r="B19" s="57"/>
      <c r="C19" s="57"/>
      <c r="D19" s="57">
        <v>510</v>
      </c>
      <c r="E19" s="57"/>
      <c r="F19" s="18"/>
      <c r="G19" s="57"/>
      <c r="H19" s="57"/>
      <c r="I19" s="13"/>
      <c r="J19" s="57">
        <f t="shared" si="0"/>
        <v>510</v>
      </c>
      <c r="P19" s="14"/>
      <c r="S19" s="14"/>
    </row>
    <row r="20" spans="1:19" ht="15" customHeight="1" x14ac:dyDescent="0.25">
      <c r="A20" s="56" t="s">
        <v>166</v>
      </c>
      <c r="B20" s="57"/>
      <c r="C20" s="57"/>
      <c r="D20" s="16"/>
      <c r="E20" s="57">
        <v>800</v>
      </c>
      <c r="F20" s="57"/>
      <c r="G20" s="57"/>
      <c r="H20" s="57"/>
      <c r="I20" s="13"/>
      <c r="J20" s="57">
        <f t="shared" si="0"/>
        <v>800</v>
      </c>
      <c r="P20" s="14"/>
      <c r="S20" s="14"/>
    </row>
    <row r="21" spans="1:19" ht="15" customHeight="1" x14ac:dyDescent="0.25">
      <c r="A21" s="56" t="s">
        <v>167</v>
      </c>
      <c r="B21" s="57"/>
      <c r="C21" s="57"/>
      <c r="D21" s="57">
        <v>265</v>
      </c>
      <c r="E21" s="57"/>
      <c r="F21" s="18"/>
      <c r="G21" s="57"/>
      <c r="H21" s="57"/>
      <c r="I21" s="13"/>
      <c r="J21" s="57">
        <f t="shared" si="0"/>
        <v>265</v>
      </c>
      <c r="P21" s="14"/>
      <c r="S21" s="14"/>
    </row>
    <row r="22" spans="1:19" ht="15" customHeight="1" x14ac:dyDescent="0.25">
      <c r="A22" s="56" t="s">
        <v>89</v>
      </c>
      <c r="B22" s="57"/>
      <c r="C22" s="57"/>
      <c r="D22" s="16">
        <v>2630</v>
      </c>
      <c r="E22" s="57">
        <v>1880</v>
      </c>
      <c r="F22" s="57"/>
      <c r="G22" s="57"/>
      <c r="H22" s="57"/>
      <c r="I22" s="13"/>
      <c r="J22" s="57">
        <f t="shared" si="0"/>
        <v>4510</v>
      </c>
      <c r="P22" s="14"/>
      <c r="S22" s="14"/>
    </row>
    <row r="23" spans="1:19" ht="15" customHeight="1" x14ac:dyDescent="0.25">
      <c r="A23" s="56" t="s">
        <v>168</v>
      </c>
      <c r="B23" s="57">
        <v>2</v>
      </c>
      <c r="C23" s="57"/>
      <c r="D23" s="16"/>
      <c r="E23" s="57">
        <v>385</v>
      </c>
      <c r="F23" s="57"/>
      <c r="G23" s="57"/>
      <c r="H23" s="57"/>
      <c r="I23" s="13"/>
      <c r="J23" s="57">
        <f t="shared" si="0"/>
        <v>385</v>
      </c>
      <c r="P23" s="14"/>
      <c r="S23" s="14"/>
    </row>
    <row r="24" spans="1:19" ht="15" customHeight="1" thickBot="1" x14ac:dyDescent="0.3">
      <c r="A24" s="56" t="s">
        <v>58</v>
      </c>
      <c r="B24" s="57"/>
      <c r="C24" s="57"/>
      <c r="D24" s="16"/>
      <c r="E24" s="57">
        <v>2370</v>
      </c>
      <c r="F24" s="57"/>
      <c r="G24" s="57"/>
      <c r="H24" s="57"/>
      <c r="I24" s="13"/>
      <c r="J24" s="57">
        <f t="shared" si="0"/>
        <v>2370</v>
      </c>
      <c r="P24" s="14"/>
      <c r="S24" s="14"/>
    </row>
    <row r="25" spans="1:19" ht="13.2" customHeight="1" x14ac:dyDescent="0.25">
      <c r="A25" s="288" t="s">
        <v>17</v>
      </c>
      <c r="B25" s="289"/>
      <c r="C25" s="290"/>
      <c r="D25" s="276">
        <f>SUM(D12:D24)</f>
        <v>3405</v>
      </c>
      <c r="E25" s="276">
        <f>SUM(E12:E24)</f>
        <v>5435</v>
      </c>
      <c r="F25" s="276">
        <f>SUM(F12:F24)</f>
        <v>310</v>
      </c>
      <c r="G25" s="276"/>
      <c r="H25" s="276"/>
      <c r="I25" s="276"/>
      <c r="J25" s="278">
        <f>SUM(D25:I26)</f>
        <v>9150</v>
      </c>
      <c r="K25" s="19"/>
      <c r="L25" s="19"/>
    </row>
    <row r="26" spans="1:19" ht="13.8" customHeight="1" thickBot="1" x14ac:dyDescent="0.3">
      <c r="A26" s="291"/>
      <c r="B26" s="292"/>
      <c r="C26" s="293"/>
      <c r="D26" s="277"/>
      <c r="E26" s="277"/>
      <c r="F26" s="277"/>
      <c r="G26" s="277"/>
      <c r="H26" s="277"/>
      <c r="I26" s="277"/>
      <c r="J26" s="279"/>
      <c r="K26" s="19"/>
      <c r="L26" s="19"/>
      <c r="O26" s="19"/>
    </row>
    <row r="27" spans="1:19" x14ac:dyDescent="0.25">
      <c r="A27" s="280" t="s">
        <v>18</v>
      </c>
      <c r="B27" s="280"/>
      <c r="C27" s="280"/>
      <c r="D27" s="280"/>
      <c r="E27" s="280"/>
      <c r="F27" s="280"/>
      <c r="G27" s="280"/>
      <c r="H27" s="280"/>
      <c r="I27" s="281"/>
      <c r="J27" s="282">
        <f>SUM(J12:J24)</f>
        <v>9150</v>
      </c>
      <c r="K27" s="19"/>
      <c r="M27" s="19"/>
    </row>
    <row r="28" spans="1:19" ht="13.8" thickBot="1" x14ac:dyDescent="0.3">
      <c r="A28" s="280"/>
      <c r="B28" s="280"/>
      <c r="C28" s="280"/>
      <c r="D28" s="280"/>
      <c r="E28" s="280"/>
      <c r="F28" s="280"/>
      <c r="G28" s="280"/>
      <c r="H28" s="280"/>
      <c r="I28" s="281"/>
      <c r="J28" s="283"/>
    </row>
    <row r="29" spans="1:19" ht="13.8" thickTop="1" x14ac:dyDescent="0.25">
      <c r="A29" s="284" t="s">
        <v>216</v>
      </c>
      <c r="B29" s="284"/>
      <c r="C29" s="284"/>
      <c r="D29" s="284"/>
      <c r="E29" s="284"/>
      <c r="F29" s="284"/>
      <c r="G29" s="284"/>
      <c r="H29" s="284"/>
      <c r="I29" s="285"/>
      <c r="J29" s="286">
        <v>10900</v>
      </c>
    </row>
    <row r="30" spans="1:19" ht="13.8" thickBot="1" x14ac:dyDescent="0.3">
      <c r="A30" s="284"/>
      <c r="B30" s="284"/>
      <c r="C30" s="284"/>
      <c r="D30" s="284"/>
      <c r="E30" s="284"/>
      <c r="F30" s="284"/>
      <c r="G30" s="284"/>
      <c r="H30" s="284"/>
      <c r="I30" s="285"/>
      <c r="J30" s="287"/>
      <c r="M30" s="19">
        <f>SUM(J27,H37)</f>
        <v>10900</v>
      </c>
    </row>
    <row r="31" spans="1:19" ht="13.8" thickTop="1" x14ac:dyDescent="0.25">
      <c r="A31" s="269" t="s">
        <v>19</v>
      </c>
      <c r="B31" s="269"/>
      <c r="C31" s="269"/>
      <c r="D31" s="20"/>
      <c r="E31" s="21"/>
      <c r="F31" s="22"/>
      <c r="G31" s="22"/>
      <c r="H31" s="22"/>
    </row>
    <row r="32" spans="1:19" x14ac:dyDescent="0.25">
      <c r="A32" s="270" t="s">
        <v>169</v>
      </c>
      <c r="B32" s="270"/>
      <c r="C32" s="270"/>
      <c r="D32" s="23"/>
      <c r="E32" s="270" t="s">
        <v>46</v>
      </c>
      <c r="F32" s="270"/>
      <c r="G32" s="270"/>
      <c r="H32" s="23"/>
      <c r="N32" s="19"/>
    </row>
    <row r="33" spans="1:8" x14ac:dyDescent="0.25">
      <c r="A33" s="270" t="s">
        <v>170</v>
      </c>
      <c r="B33" s="270"/>
      <c r="C33" s="270"/>
      <c r="D33" s="23"/>
      <c r="E33" s="270" t="s">
        <v>159</v>
      </c>
      <c r="F33" s="270"/>
      <c r="G33" s="270"/>
      <c r="H33" s="23"/>
    </row>
    <row r="34" spans="1:8" x14ac:dyDescent="0.25">
      <c r="A34" s="270" t="s">
        <v>171</v>
      </c>
      <c r="B34" s="270"/>
      <c r="C34" s="270"/>
      <c r="D34" s="23"/>
      <c r="E34" s="270" t="s">
        <v>66</v>
      </c>
      <c r="F34" s="270"/>
      <c r="G34" s="270"/>
      <c r="H34" s="23"/>
    </row>
    <row r="35" spans="1:8" x14ac:dyDescent="0.25">
      <c r="A35" s="270"/>
      <c r="B35" s="270"/>
      <c r="C35" s="270"/>
      <c r="D35" s="23"/>
      <c r="E35" s="270"/>
      <c r="F35" s="270"/>
      <c r="G35" s="270"/>
      <c r="H35" s="23"/>
    </row>
    <row r="36" spans="1:8" x14ac:dyDescent="0.25">
      <c r="A36" s="270"/>
      <c r="B36" s="270"/>
      <c r="C36" s="270"/>
      <c r="D36" s="23"/>
      <c r="E36" s="270"/>
      <c r="F36" s="270"/>
      <c r="G36" s="270"/>
      <c r="H36" s="23"/>
    </row>
    <row r="37" spans="1:8" x14ac:dyDescent="0.25">
      <c r="A37" s="270"/>
      <c r="B37" s="270"/>
      <c r="C37" s="270"/>
      <c r="D37" s="23"/>
      <c r="E37" s="24"/>
      <c r="F37" s="24"/>
      <c r="G37" s="24"/>
      <c r="H37" s="25">
        <v>1750</v>
      </c>
    </row>
  </sheetData>
  <mergeCells count="38">
    <mergeCell ref="A1:J2"/>
    <mergeCell ref="A3:J4"/>
    <mergeCell ref="A6:D7"/>
    <mergeCell ref="E6:G7"/>
    <mergeCell ref="H6:H7"/>
    <mergeCell ref="I6:J6"/>
    <mergeCell ref="I7:J7"/>
    <mergeCell ref="A31:C31"/>
    <mergeCell ref="A32:C32"/>
    <mergeCell ref="A8:J9"/>
    <mergeCell ref="A10:A11"/>
    <mergeCell ref="B10:B11"/>
    <mergeCell ref="C10:C11"/>
    <mergeCell ref="D10:D11"/>
    <mergeCell ref="G10:G11"/>
    <mergeCell ref="H10:H11"/>
    <mergeCell ref="I25:I26"/>
    <mergeCell ref="J25:J26"/>
    <mergeCell ref="A27:I28"/>
    <mergeCell ref="J27:J28"/>
    <mergeCell ref="A29:I30"/>
    <mergeCell ref="J29:J30"/>
    <mergeCell ref="A25:C26"/>
    <mergeCell ref="D25:D26"/>
    <mergeCell ref="E25:E26"/>
    <mergeCell ref="F25:F26"/>
    <mergeCell ref="G25:G26"/>
    <mergeCell ref="H25:H26"/>
    <mergeCell ref="A36:C36"/>
    <mergeCell ref="E36:G36"/>
    <mergeCell ref="A37:C37"/>
    <mergeCell ref="E32:G32"/>
    <mergeCell ref="A33:C33"/>
    <mergeCell ref="E33:G33"/>
    <mergeCell ref="A35:C35"/>
    <mergeCell ref="E35:G35"/>
    <mergeCell ref="A34:C34"/>
    <mergeCell ref="E34:G34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theme="5" tint="0.39997558519241921"/>
  </sheetPr>
  <dimension ref="A1:S33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94" t="s">
        <v>353</v>
      </c>
      <c r="B6" s="295"/>
      <c r="C6" s="295"/>
      <c r="D6" s="296"/>
      <c r="E6" s="261" t="s">
        <v>3</v>
      </c>
      <c r="F6" s="262"/>
      <c r="G6" s="262"/>
      <c r="H6" s="265">
        <f>J22</f>
        <v>2190</v>
      </c>
      <c r="I6" s="267" t="s">
        <v>20</v>
      </c>
      <c r="J6" s="268"/>
    </row>
    <row r="7" spans="1:19" ht="17.399999999999999" customHeight="1" x14ac:dyDescent="0.25">
      <c r="A7" s="297"/>
      <c r="B7" s="298"/>
      <c r="C7" s="298"/>
      <c r="D7" s="299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101</v>
      </c>
      <c r="B12" s="57">
        <v>1</v>
      </c>
      <c r="C12" s="57"/>
      <c r="D12" s="11"/>
      <c r="E12" s="57"/>
      <c r="F12" s="57">
        <v>35</v>
      </c>
      <c r="G12" s="57"/>
      <c r="H12" s="57"/>
      <c r="I12" s="57"/>
      <c r="J12" s="57">
        <f>SUM(D12:I12)</f>
        <v>35</v>
      </c>
      <c r="P12" s="12"/>
      <c r="S12" s="12"/>
    </row>
    <row r="13" spans="1:19" ht="15" customHeight="1" x14ac:dyDescent="0.25">
      <c r="A13" s="60" t="s">
        <v>52</v>
      </c>
      <c r="B13" s="57"/>
      <c r="C13" s="57">
        <v>1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54</v>
      </c>
      <c r="B14" s="57"/>
      <c r="C14" s="57">
        <v>1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56" t="s">
        <v>95</v>
      </c>
      <c r="B15" s="57"/>
      <c r="C15" s="57"/>
      <c r="D15" s="16"/>
      <c r="E15" s="17"/>
      <c r="F15" s="17"/>
      <c r="G15" s="17">
        <v>350</v>
      </c>
      <c r="H15" s="17"/>
      <c r="I15" s="57"/>
      <c r="J15" s="57">
        <f t="shared" ref="J15:J19" si="0">SUM(D15:I15)</f>
        <v>350</v>
      </c>
      <c r="P15" s="14"/>
      <c r="S15" s="14"/>
    </row>
    <row r="16" spans="1:19" ht="15" customHeight="1" x14ac:dyDescent="0.25">
      <c r="A16" s="56" t="s">
        <v>357</v>
      </c>
      <c r="B16" s="57"/>
      <c r="C16" s="57"/>
      <c r="D16" s="57">
        <v>25</v>
      </c>
      <c r="E16" s="57"/>
      <c r="F16" s="57"/>
      <c r="G16" s="57"/>
      <c r="H16" s="57"/>
      <c r="I16" s="13"/>
      <c r="J16" s="57">
        <f t="shared" si="0"/>
        <v>25</v>
      </c>
      <c r="P16" s="14"/>
      <c r="S16" s="14"/>
    </row>
    <row r="17" spans="1:19" ht="15" customHeight="1" x14ac:dyDescent="0.25">
      <c r="A17" s="56" t="s">
        <v>58</v>
      </c>
      <c r="B17" s="57"/>
      <c r="C17" s="57"/>
      <c r="D17" s="57">
        <v>125</v>
      </c>
      <c r="E17" s="57"/>
      <c r="F17" s="57"/>
      <c r="G17" s="57"/>
      <c r="H17" s="57"/>
      <c r="I17" s="13"/>
      <c r="J17" s="57">
        <f t="shared" si="0"/>
        <v>125</v>
      </c>
      <c r="P17" s="14"/>
      <c r="S17" s="14"/>
    </row>
    <row r="18" spans="1:19" ht="15" customHeight="1" x14ac:dyDescent="0.25">
      <c r="A18" s="56" t="s">
        <v>167</v>
      </c>
      <c r="B18" s="57"/>
      <c r="C18" s="57"/>
      <c r="D18" s="57">
        <v>290</v>
      </c>
      <c r="E18" s="57"/>
      <c r="F18" s="18"/>
      <c r="G18" s="57"/>
      <c r="H18" s="57"/>
      <c r="I18" s="13"/>
      <c r="J18" s="57">
        <f t="shared" si="0"/>
        <v>290</v>
      </c>
      <c r="P18" s="14"/>
      <c r="S18" s="14"/>
    </row>
    <row r="19" spans="1:19" ht="15" customHeight="1" thickBot="1" x14ac:dyDescent="0.3">
      <c r="A19" s="56" t="s">
        <v>89</v>
      </c>
      <c r="B19" s="57"/>
      <c r="C19" s="57"/>
      <c r="D19" s="16">
        <v>1365</v>
      </c>
      <c r="E19" s="57"/>
      <c r="F19" s="57"/>
      <c r="G19" s="57"/>
      <c r="H19" s="108"/>
      <c r="I19" s="13"/>
      <c r="J19" s="57">
        <f t="shared" si="0"/>
        <v>1365</v>
      </c>
      <c r="P19" s="14"/>
      <c r="S19" s="14"/>
    </row>
    <row r="20" spans="1:19" ht="13.2" customHeight="1" x14ac:dyDescent="0.25">
      <c r="A20" s="288" t="s">
        <v>17</v>
      </c>
      <c r="B20" s="289"/>
      <c r="C20" s="290"/>
      <c r="D20" s="276">
        <f>SUM(D12:D19)</f>
        <v>1805</v>
      </c>
      <c r="E20" s="276"/>
      <c r="F20" s="276">
        <f>SUM(F12:F19)</f>
        <v>35</v>
      </c>
      <c r="G20" s="276">
        <f>SUM(G12:G19)</f>
        <v>350</v>
      </c>
      <c r="H20" s="276"/>
      <c r="I20" s="276"/>
      <c r="J20" s="278">
        <f>SUM(D20:I21)</f>
        <v>2190</v>
      </c>
      <c r="M20" s="19"/>
      <c r="N20" s="19"/>
    </row>
    <row r="21" spans="1:19" ht="13.8" customHeight="1" thickBot="1" x14ac:dyDescent="0.3">
      <c r="A21" s="291"/>
      <c r="B21" s="292"/>
      <c r="C21" s="293"/>
      <c r="D21" s="277"/>
      <c r="E21" s="277"/>
      <c r="F21" s="277"/>
      <c r="G21" s="277"/>
      <c r="H21" s="277"/>
      <c r="I21" s="277"/>
      <c r="J21" s="279"/>
    </row>
    <row r="22" spans="1:19" x14ac:dyDescent="0.25">
      <c r="A22" s="280" t="s">
        <v>18</v>
      </c>
      <c r="B22" s="280"/>
      <c r="C22" s="280"/>
      <c r="D22" s="280"/>
      <c r="E22" s="280"/>
      <c r="F22" s="280"/>
      <c r="G22" s="280"/>
      <c r="H22" s="280"/>
      <c r="I22" s="281"/>
      <c r="J22" s="282">
        <f>SUM(J12:J19)</f>
        <v>2190</v>
      </c>
    </row>
    <row r="23" spans="1:19" ht="13.8" thickBot="1" x14ac:dyDescent="0.3">
      <c r="A23" s="280"/>
      <c r="B23" s="280"/>
      <c r="C23" s="280"/>
      <c r="D23" s="280"/>
      <c r="E23" s="280"/>
      <c r="F23" s="280"/>
      <c r="G23" s="280"/>
      <c r="H23" s="280"/>
      <c r="I23" s="281"/>
      <c r="J23" s="283"/>
      <c r="L23" s="19"/>
    </row>
    <row r="24" spans="1:19" ht="13.8" thickTop="1" x14ac:dyDescent="0.25">
      <c r="A24" s="284" t="s">
        <v>388</v>
      </c>
      <c r="B24" s="284"/>
      <c r="C24" s="284"/>
      <c r="D24" s="284"/>
      <c r="E24" s="284"/>
      <c r="F24" s="284"/>
      <c r="G24" s="284"/>
      <c r="H24" s="284"/>
      <c r="I24" s="285"/>
      <c r="J24" s="286">
        <v>2000</v>
      </c>
    </row>
    <row r="25" spans="1:19" ht="13.8" thickBot="1" x14ac:dyDescent="0.3">
      <c r="A25" s="284"/>
      <c r="B25" s="284"/>
      <c r="C25" s="284"/>
      <c r="D25" s="284"/>
      <c r="E25" s="284"/>
      <c r="F25" s="284"/>
      <c r="G25" s="284"/>
      <c r="H25" s="284"/>
      <c r="I25" s="285"/>
      <c r="J25" s="287"/>
      <c r="M25" s="19"/>
    </row>
    <row r="26" spans="1:19" ht="13.8" thickTop="1" x14ac:dyDescent="0.25">
      <c r="A26" s="269" t="s">
        <v>19</v>
      </c>
      <c r="B26" s="269"/>
      <c r="C26" s="269"/>
      <c r="D26" s="20"/>
      <c r="E26" s="21"/>
      <c r="F26" s="22"/>
      <c r="G26" s="22"/>
      <c r="H26" s="22"/>
      <c r="L26" s="19"/>
    </row>
    <row r="27" spans="1:19" x14ac:dyDescent="0.25">
      <c r="A27" s="270"/>
      <c r="B27" s="270"/>
      <c r="C27" s="270"/>
      <c r="D27" s="23"/>
      <c r="E27" s="270"/>
      <c r="F27" s="270"/>
      <c r="G27" s="270"/>
      <c r="H27" s="23"/>
      <c r="M27" s="19"/>
    </row>
    <row r="28" spans="1:19" x14ac:dyDescent="0.25">
      <c r="A28" s="270"/>
      <c r="B28" s="270"/>
      <c r="C28" s="270"/>
      <c r="D28" s="23"/>
      <c r="E28" s="270"/>
      <c r="F28" s="270"/>
      <c r="G28" s="270"/>
      <c r="H28" s="23"/>
    </row>
    <row r="29" spans="1:19" x14ac:dyDescent="0.25">
      <c r="A29" s="270"/>
      <c r="B29" s="270"/>
      <c r="C29" s="270"/>
      <c r="D29" s="23"/>
      <c r="E29" s="270" t="s">
        <v>46</v>
      </c>
      <c r="F29" s="270"/>
      <c r="G29" s="270"/>
      <c r="H29" s="23">
        <v>50</v>
      </c>
    </row>
    <row r="30" spans="1:19" x14ac:dyDescent="0.25">
      <c r="A30" s="270"/>
      <c r="B30" s="270"/>
      <c r="C30" s="270"/>
      <c r="D30" s="23"/>
      <c r="E30" s="270"/>
      <c r="F30" s="270"/>
      <c r="G30" s="270"/>
      <c r="H30" s="23"/>
    </row>
    <row r="31" spans="1:19" ht="13.8" x14ac:dyDescent="0.25">
      <c r="A31" s="270"/>
      <c r="B31" s="270"/>
      <c r="C31" s="270"/>
      <c r="D31" s="23"/>
      <c r="E31" s="24"/>
      <c r="F31" s="24"/>
      <c r="G31" s="24"/>
      <c r="H31" s="109"/>
    </row>
    <row r="33" spans="1:1" x14ac:dyDescent="0.25">
      <c r="A33" s="80" t="s">
        <v>389</v>
      </c>
    </row>
  </sheetData>
  <mergeCells count="38">
    <mergeCell ref="A30:C30"/>
    <mergeCell ref="E30:G30"/>
    <mergeCell ref="A31:C31"/>
    <mergeCell ref="A26:C26"/>
    <mergeCell ref="A27:C27"/>
    <mergeCell ref="E27:G27"/>
    <mergeCell ref="A28:C28"/>
    <mergeCell ref="E28:G28"/>
    <mergeCell ref="A29:C29"/>
    <mergeCell ref="E29:G29"/>
    <mergeCell ref="I20:I21"/>
    <mergeCell ref="J20:J21"/>
    <mergeCell ref="A22:I23"/>
    <mergeCell ref="J22:J23"/>
    <mergeCell ref="A24:I25"/>
    <mergeCell ref="J24:J25"/>
    <mergeCell ref="A20:C21"/>
    <mergeCell ref="D20:D21"/>
    <mergeCell ref="E20:E21"/>
    <mergeCell ref="F20:F21"/>
    <mergeCell ref="G20:G21"/>
    <mergeCell ref="H20:H2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3" orientation="portrait" horizontalDpi="4294967293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H80"/>
  <sheetViews>
    <sheetView topLeftCell="A16"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150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73" t="s">
        <v>28</v>
      </c>
      <c r="F9" s="275" t="s">
        <v>29</v>
      </c>
      <c r="G9" s="73" t="s">
        <v>127</v>
      </c>
      <c r="H9" s="73" t="s">
        <v>129</v>
      </c>
    </row>
    <row r="10" spans="1:8" ht="15" customHeight="1" x14ac:dyDescent="0.25">
      <c r="A10" s="274"/>
      <c r="B10" s="275"/>
      <c r="C10" s="275"/>
      <c r="D10" s="275"/>
      <c r="E10" s="74" t="s">
        <v>30</v>
      </c>
      <c r="F10" s="275"/>
      <c r="G10" s="74" t="s">
        <v>128</v>
      </c>
      <c r="H10" s="74" t="s">
        <v>128</v>
      </c>
    </row>
    <row r="11" spans="1:8" ht="15" customHeight="1" x14ac:dyDescent="0.25">
      <c r="A11" s="56" t="s">
        <v>427</v>
      </c>
      <c r="B11" s="64">
        <f>SUM('A SIS '!F12:F16)</f>
        <v>620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461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462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58</v>
      </c>
      <c r="B17" s="59">
        <f>'A SIS '!E31</f>
        <v>5700</v>
      </c>
      <c r="C17" s="64" t="s">
        <v>76</v>
      </c>
      <c r="D17" s="59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8"/>
      <c r="B18" s="64"/>
      <c r="C18" s="64"/>
      <c r="D18" s="59"/>
      <c r="E18" s="57"/>
      <c r="F18" s="57"/>
      <c r="G18" s="58"/>
      <c r="H18" s="58"/>
    </row>
    <row r="19" spans="1:8" ht="15" customHeight="1" x14ac:dyDescent="0.25">
      <c r="A19" s="56" t="s">
        <v>174</v>
      </c>
      <c r="B19" s="64">
        <f>'A SIS '!G29</f>
        <v>520</v>
      </c>
      <c r="C19" s="64" t="s">
        <v>49</v>
      </c>
      <c r="D19" s="57" t="s">
        <v>77</v>
      </c>
      <c r="E19" s="57"/>
      <c r="F19" s="57" t="s">
        <v>103</v>
      </c>
      <c r="G19" s="67"/>
      <c r="H19" s="67"/>
    </row>
    <row r="20" spans="1:8" ht="15" customHeight="1" x14ac:dyDescent="0.25">
      <c r="A20" s="56"/>
      <c r="B20" s="59"/>
      <c r="C20" s="64"/>
      <c r="D20" s="59"/>
      <c r="E20" s="57"/>
      <c r="F20" s="57"/>
      <c r="G20" s="67"/>
      <c r="H20" s="67"/>
    </row>
    <row r="21" spans="1:8" ht="15" customHeight="1" x14ac:dyDescent="0.25">
      <c r="A21" s="56" t="s">
        <v>89</v>
      </c>
      <c r="B21" s="59">
        <f>'A SIS '!D19</f>
        <v>3350</v>
      </c>
      <c r="C21" s="64" t="s">
        <v>8</v>
      </c>
      <c r="D21" s="57" t="s">
        <v>77</v>
      </c>
      <c r="E21" s="57"/>
      <c r="F21" s="57" t="s">
        <v>116</v>
      </c>
      <c r="G21" s="67"/>
      <c r="H21" s="67"/>
    </row>
    <row r="22" spans="1:8" ht="15" customHeight="1" x14ac:dyDescent="0.25">
      <c r="A22" s="56"/>
      <c r="B22" s="59">
        <f>'A SIS '!E19</f>
        <v>3505</v>
      </c>
      <c r="C22" s="64" t="s">
        <v>76</v>
      </c>
      <c r="D22" s="57" t="s">
        <v>77</v>
      </c>
      <c r="E22" s="57"/>
      <c r="F22" s="57" t="s">
        <v>116</v>
      </c>
      <c r="G22" s="67"/>
      <c r="H22" s="67"/>
    </row>
    <row r="23" spans="1:8" ht="15" customHeight="1" x14ac:dyDescent="0.25">
      <c r="A23" s="56"/>
      <c r="B23" s="59"/>
      <c r="C23" s="64"/>
      <c r="D23" s="59"/>
      <c r="E23" s="57"/>
      <c r="F23" s="57"/>
      <c r="G23" s="67"/>
      <c r="H23" s="67"/>
    </row>
    <row r="24" spans="1:8" ht="15" customHeight="1" x14ac:dyDescent="0.25">
      <c r="A24" s="56" t="s">
        <v>90</v>
      </c>
      <c r="B24" s="59">
        <f>'A SIS '!D26</f>
        <v>265</v>
      </c>
      <c r="C24" s="64" t="s">
        <v>8</v>
      </c>
      <c r="D24" s="59" t="s">
        <v>77</v>
      </c>
      <c r="E24" s="57"/>
      <c r="F24" s="57" t="s">
        <v>73</v>
      </c>
      <c r="G24" s="71"/>
      <c r="H24" s="71"/>
    </row>
    <row r="25" spans="1:8" ht="15" customHeight="1" x14ac:dyDescent="0.25">
      <c r="A25" s="56"/>
      <c r="B25" s="59"/>
      <c r="C25" s="64"/>
      <c r="D25" s="59"/>
      <c r="E25" s="57"/>
      <c r="F25" s="57"/>
      <c r="G25" s="67"/>
      <c r="H25" s="67"/>
    </row>
    <row r="26" spans="1:8" ht="15" customHeight="1" x14ac:dyDescent="0.25">
      <c r="A26" s="56" t="s">
        <v>158</v>
      </c>
      <c r="B26" s="59">
        <f>'A SIS '!H32</f>
        <v>325</v>
      </c>
      <c r="C26" s="64" t="s">
        <v>14</v>
      </c>
      <c r="D26" s="59" t="s">
        <v>77</v>
      </c>
      <c r="E26" s="57"/>
      <c r="F26" s="57" t="s">
        <v>73</v>
      </c>
      <c r="G26" s="71"/>
      <c r="H26" s="71"/>
    </row>
    <row r="27" spans="1:8" ht="15" customHeight="1" x14ac:dyDescent="0.25">
      <c r="A27" s="56"/>
      <c r="B27" s="59"/>
      <c r="C27" s="64"/>
      <c r="D27" s="59"/>
      <c r="E27" s="57"/>
      <c r="F27" s="57"/>
      <c r="G27" s="53"/>
      <c r="H27" s="53"/>
    </row>
    <row r="28" spans="1:8" ht="15" customHeight="1" x14ac:dyDescent="0.25">
      <c r="A28" s="56" t="s">
        <v>64</v>
      </c>
      <c r="B28" s="59">
        <f>'A SIS '!D23</f>
        <v>510</v>
      </c>
      <c r="C28" s="64" t="s">
        <v>8</v>
      </c>
      <c r="D28" s="59" t="s">
        <v>77</v>
      </c>
      <c r="E28" s="57"/>
      <c r="F28" s="57" t="s">
        <v>73</v>
      </c>
      <c r="G28" s="71"/>
      <c r="H28" s="71"/>
    </row>
    <row r="29" spans="1:8" ht="15" customHeight="1" x14ac:dyDescent="0.25">
      <c r="A29" s="56"/>
      <c r="B29" s="59">
        <f>'A SIS '!E23</f>
        <v>865</v>
      </c>
      <c r="C29" s="64" t="s">
        <v>76</v>
      </c>
      <c r="D29" s="59" t="s">
        <v>77</v>
      </c>
      <c r="E29" s="57"/>
      <c r="F29" s="57" t="s">
        <v>73</v>
      </c>
      <c r="G29" s="71"/>
      <c r="H29" s="71"/>
    </row>
    <row r="30" spans="1:8" ht="13.8" x14ac:dyDescent="0.25">
      <c r="A30" s="56"/>
      <c r="B30" s="59"/>
      <c r="C30" s="64"/>
      <c r="D30" s="59"/>
      <c r="E30" s="57"/>
      <c r="F30" s="57"/>
      <c r="G30" s="67"/>
      <c r="H30" s="67"/>
    </row>
    <row r="31" spans="1:8" ht="13.8" x14ac:dyDescent="0.25">
      <c r="A31" s="56" t="s">
        <v>69</v>
      </c>
      <c r="B31" s="59">
        <f>'A SIS '!G24</f>
        <v>30</v>
      </c>
      <c r="C31" s="64" t="s">
        <v>49</v>
      </c>
      <c r="D31" s="59" t="s">
        <v>77</v>
      </c>
      <c r="E31" s="57"/>
      <c r="F31" s="57" t="s">
        <v>73</v>
      </c>
      <c r="G31" s="67"/>
      <c r="H31" s="67"/>
    </row>
    <row r="32" spans="1:8" ht="13.8" x14ac:dyDescent="0.25">
      <c r="A32" s="56"/>
      <c r="B32" s="59"/>
      <c r="C32" s="64"/>
      <c r="D32" s="59"/>
      <c r="E32" s="57"/>
      <c r="F32" s="57"/>
      <c r="G32" s="67"/>
      <c r="H32" s="67"/>
    </row>
    <row r="33" spans="1:8" ht="13.8" x14ac:dyDescent="0.25">
      <c r="A33" s="56" t="s">
        <v>80</v>
      </c>
      <c r="B33" s="59">
        <f>'A SIS '!E22</f>
        <v>575</v>
      </c>
      <c r="C33" s="64" t="s">
        <v>76</v>
      </c>
      <c r="D33" s="59" t="s">
        <v>72</v>
      </c>
      <c r="E33" s="57"/>
      <c r="F33" s="57" t="s">
        <v>73</v>
      </c>
      <c r="G33" s="67"/>
      <c r="H33" s="67"/>
    </row>
    <row r="34" spans="1:8" ht="13.8" x14ac:dyDescent="0.25">
      <c r="A34" s="56"/>
      <c r="B34" s="59"/>
      <c r="C34" s="64"/>
      <c r="D34" s="59"/>
      <c r="E34" s="57"/>
      <c r="F34" s="57"/>
      <c r="G34" s="72"/>
      <c r="H34" s="72"/>
    </row>
    <row r="35" spans="1:8" ht="13.8" x14ac:dyDescent="0.25">
      <c r="A35" s="56" t="s">
        <v>154</v>
      </c>
      <c r="B35" s="59">
        <f>'A SIS '!E21</f>
        <v>95</v>
      </c>
      <c r="C35" s="64" t="s">
        <v>76</v>
      </c>
      <c r="D35" s="59" t="s">
        <v>77</v>
      </c>
      <c r="E35" s="57"/>
      <c r="F35" s="57" t="s">
        <v>73</v>
      </c>
      <c r="G35" s="71"/>
      <c r="H35" s="71"/>
    </row>
    <row r="36" spans="1:8" ht="13.8" x14ac:dyDescent="0.25">
      <c r="A36" s="56"/>
      <c r="B36" s="59"/>
      <c r="C36" s="64"/>
      <c r="D36" s="59"/>
      <c r="E36" s="57"/>
      <c r="F36" s="57"/>
      <c r="G36" s="67"/>
      <c r="H36" s="67"/>
    </row>
    <row r="37" spans="1:8" ht="13.8" x14ac:dyDescent="0.25">
      <c r="A37" s="56" t="s">
        <v>156</v>
      </c>
      <c r="B37" s="59">
        <f>'A SIS '!E28</f>
        <v>320</v>
      </c>
      <c r="C37" s="64" t="s">
        <v>76</v>
      </c>
      <c r="D37" s="59" t="s">
        <v>77</v>
      </c>
      <c r="E37" s="57"/>
      <c r="F37" s="57" t="s">
        <v>73</v>
      </c>
      <c r="G37" s="71"/>
      <c r="H37" s="67"/>
    </row>
    <row r="38" spans="1:8" ht="13.8" x14ac:dyDescent="0.25">
      <c r="A38" s="56"/>
      <c r="B38" s="59"/>
      <c r="C38" s="64"/>
      <c r="D38" s="59"/>
      <c r="E38" s="57"/>
      <c r="F38" s="57"/>
      <c r="G38" s="67"/>
      <c r="H38" s="67"/>
    </row>
    <row r="39" spans="1:8" ht="13.8" x14ac:dyDescent="0.25">
      <c r="A39" s="56" t="s">
        <v>168</v>
      </c>
      <c r="B39" s="59">
        <f>'A SIS '!E27</f>
        <v>385</v>
      </c>
      <c r="C39" s="64" t="s">
        <v>76</v>
      </c>
      <c r="D39" s="59" t="s">
        <v>77</v>
      </c>
      <c r="E39" s="57"/>
      <c r="F39" s="57" t="s">
        <v>73</v>
      </c>
      <c r="G39" s="71"/>
      <c r="H39" s="67"/>
    </row>
    <row r="40" spans="1:8" ht="13.8" x14ac:dyDescent="0.25">
      <c r="A40" s="56"/>
      <c r="B40" s="59"/>
      <c r="C40" s="64"/>
      <c r="D40" s="59"/>
      <c r="E40" s="57"/>
      <c r="F40" s="57"/>
      <c r="G40" s="67"/>
      <c r="H40" s="67"/>
    </row>
    <row r="41" spans="1:8" ht="13.8" x14ac:dyDescent="0.25">
      <c r="A41" s="56" t="s">
        <v>166</v>
      </c>
      <c r="B41" s="59">
        <f>'A SIS '!E25</f>
        <v>800</v>
      </c>
      <c r="C41" s="64" t="s">
        <v>76</v>
      </c>
      <c r="D41" s="59" t="s">
        <v>77</v>
      </c>
      <c r="E41" s="57"/>
      <c r="F41" s="57" t="s">
        <v>73</v>
      </c>
      <c r="G41" s="71"/>
      <c r="H41" s="67"/>
    </row>
    <row r="42" spans="1:8" ht="13.8" x14ac:dyDescent="0.25">
      <c r="A42" s="56"/>
      <c r="B42" s="59"/>
      <c r="C42" s="64"/>
      <c r="D42" s="59"/>
      <c r="E42" s="57"/>
      <c r="F42" s="57"/>
      <c r="G42" s="67"/>
      <c r="H42" s="67"/>
    </row>
    <row r="43" spans="1:8" ht="14.4" thickBot="1" x14ac:dyDescent="0.3">
      <c r="A43" s="56" t="s">
        <v>153</v>
      </c>
      <c r="B43" s="59">
        <f>'A SIS '!E20</f>
        <v>480</v>
      </c>
      <c r="C43" s="64" t="s">
        <v>76</v>
      </c>
      <c r="D43" s="59" t="s">
        <v>77</v>
      </c>
      <c r="E43" s="57"/>
      <c r="F43" s="57" t="s">
        <v>73</v>
      </c>
      <c r="G43" s="71"/>
      <c r="H43" s="71"/>
    </row>
    <row r="44" spans="1:8" ht="16.2" thickBot="1" x14ac:dyDescent="0.3">
      <c r="A44" s="301" t="s">
        <v>31</v>
      </c>
      <c r="B44" s="302"/>
      <c r="C44" s="302"/>
      <c r="D44" s="302"/>
      <c r="E44" s="302"/>
      <c r="F44" s="303"/>
      <c r="G44" s="61">
        <f>SUM(G11:G43)</f>
        <v>0</v>
      </c>
      <c r="H44" s="61">
        <f>SUM(H11:H43)</f>
        <v>0</v>
      </c>
    </row>
    <row r="45" spans="1:8" ht="15.6" x14ac:dyDescent="0.25">
      <c r="A45" s="300" t="s">
        <v>125</v>
      </c>
      <c r="B45" s="300"/>
      <c r="C45" s="300"/>
      <c r="D45" s="29"/>
      <c r="E45" s="29"/>
      <c r="F45" s="29"/>
      <c r="G45" s="29"/>
      <c r="H45" s="29"/>
    </row>
    <row r="46" spans="1:8" ht="15.6" x14ac:dyDescent="0.25">
      <c r="A46" s="80" t="s">
        <v>597</v>
      </c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31"/>
      <c r="H47" s="31"/>
    </row>
    <row r="48" spans="1:8" ht="15.6" x14ac:dyDescent="0.25">
      <c r="A48" s="29"/>
      <c r="B48" s="30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30"/>
      <c r="E51" s="29"/>
      <c r="F51" s="29"/>
      <c r="G51" s="29"/>
      <c r="H51" s="29"/>
    </row>
    <row r="52" spans="1:8" ht="15.6" x14ac:dyDescent="0.25">
      <c r="A52" s="29"/>
      <c r="B52" s="30">
        <f>SUM(B11:B43)</f>
        <v>18345</v>
      </c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</sheetData>
  <mergeCells count="12">
    <mergeCell ref="A45:C45"/>
    <mergeCell ref="A44:F44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4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376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106</v>
      </c>
      <c r="B11" s="64">
        <f>'A craw'!F12</f>
        <v>120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107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60" t="s">
        <v>108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51" t="s">
        <v>109</v>
      </c>
      <c r="B14" s="59"/>
      <c r="C14" s="64"/>
      <c r="D14" s="59"/>
      <c r="E14" s="59"/>
      <c r="F14" s="59"/>
      <c r="G14" s="62"/>
      <c r="H14" s="62"/>
    </row>
    <row r="15" spans="1:8" ht="15" customHeight="1" x14ac:dyDescent="0.25">
      <c r="A15" s="56"/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 t="s">
        <v>89</v>
      </c>
      <c r="B16" s="59">
        <f>'A craw'!D15</f>
        <v>1320</v>
      </c>
      <c r="C16" s="64" t="s">
        <v>8</v>
      </c>
      <c r="D16" s="57" t="s">
        <v>77</v>
      </c>
      <c r="E16" s="57"/>
      <c r="F16" s="57" t="s">
        <v>116</v>
      </c>
      <c r="G16" s="67"/>
      <c r="H16" s="67"/>
    </row>
    <row r="17" spans="1:8" ht="15" customHeight="1" thickBot="1" x14ac:dyDescent="0.3">
      <c r="A17" s="56"/>
      <c r="B17" s="59">
        <f>'A craw'!E15</f>
        <v>880</v>
      </c>
      <c r="C17" s="64" t="s">
        <v>76</v>
      </c>
      <c r="D17" s="57" t="s">
        <v>77</v>
      </c>
      <c r="E17" s="57"/>
      <c r="F17" s="57" t="s">
        <v>116</v>
      </c>
      <c r="G17" s="67"/>
      <c r="H17" s="67"/>
    </row>
    <row r="18" spans="1:8" ht="16.2" thickBot="1" x14ac:dyDescent="0.3">
      <c r="A18" s="301" t="s">
        <v>31</v>
      </c>
      <c r="B18" s="302"/>
      <c r="C18" s="302"/>
      <c r="D18" s="302"/>
      <c r="E18" s="302"/>
      <c r="F18" s="303"/>
      <c r="G18" s="61">
        <f>SUM(G11:G17)</f>
        <v>0</v>
      </c>
      <c r="H18" s="61">
        <f>SUM(H11:H17)</f>
        <v>0</v>
      </c>
    </row>
    <row r="19" spans="1:8" ht="15.6" x14ac:dyDescent="0.25">
      <c r="A19" s="300" t="s">
        <v>125</v>
      </c>
      <c r="B19" s="300"/>
      <c r="C19" s="300"/>
      <c r="D19" s="29"/>
      <c r="E19" s="29"/>
      <c r="F19" s="29"/>
      <c r="G19" s="29"/>
      <c r="H19" s="29"/>
    </row>
    <row r="20" spans="1:8" ht="15.6" x14ac:dyDescent="0.25">
      <c r="A20" s="80" t="s">
        <v>597</v>
      </c>
      <c r="B20" s="29"/>
      <c r="C20" s="29"/>
      <c r="D20" s="29"/>
      <c r="E20" s="29"/>
      <c r="F20" s="29"/>
      <c r="G20" s="29"/>
      <c r="H20" s="29"/>
    </row>
    <row r="21" spans="1:8" ht="15.6" x14ac:dyDescent="0.25">
      <c r="A21" s="29"/>
      <c r="B21" s="29"/>
      <c r="C21" s="29"/>
      <c r="D21" s="29"/>
      <c r="E21" s="29"/>
      <c r="F21" s="29"/>
      <c r="G21" s="31"/>
      <c r="H21" s="31"/>
    </row>
    <row r="22" spans="1:8" ht="15.6" x14ac:dyDescent="0.25">
      <c r="A22" s="29"/>
      <c r="B22" s="30"/>
      <c r="C22" s="29"/>
      <c r="D22" s="29"/>
      <c r="E22" s="29"/>
      <c r="F22" s="29"/>
      <c r="G22" s="29"/>
      <c r="H22" s="29"/>
    </row>
    <row r="23" spans="1:8" ht="15.6" x14ac:dyDescent="0.25">
      <c r="A23" s="29"/>
      <c r="B23" s="29"/>
      <c r="C23" s="29"/>
      <c r="D23" s="29"/>
      <c r="E23" s="29"/>
      <c r="F23" s="29"/>
      <c r="G23" s="29"/>
      <c r="H23" s="29"/>
    </row>
    <row r="24" spans="1:8" ht="15.6" x14ac:dyDescent="0.25">
      <c r="A24" s="29"/>
      <c r="B24" s="29"/>
      <c r="C24" s="29"/>
      <c r="D24" s="29"/>
      <c r="E24" s="29"/>
      <c r="F24" s="29"/>
      <c r="G24" s="29"/>
      <c r="H24" s="29"/>
    </row>
    <row r="25" spans="1:8" ht="15.6" x14ac:dyDescent="0.25">
      <c r="A25" s="29"/>
      <c r="B25" s="29"/>
      <c r="C25" s="29"/>
      <c r="D25" s="30"/>
      <c r="E25" s="29"/>
      <c r="F25" s="29"/>
      <c r="G25" s="29"/>
      <c r="H25" s="29"/>
    </row>
    <row r="26" spans="1:8" ht="15.6" x14ac:dyDescent="0.25">
      <c r="A26" s="29"/>
      <c r="B26" s="30"/>
      <c r="C26" s="29"/>
      <c r="D26" s="29"/>
      <c r="E26" s="29"/>
      <c r="F26" s="29"/>
      <c r="G26" s="29"/>
      <c r="H26" s="29"/>
    </row>
    <row r="27" spans="1:8" ht="15.6" x14ac:dyDescent="0.25">
      <c r="A27" s="29"/>
      <c r="B27" s="29"/>
      <c r="C27" s="29"/>
      <c r="D27" s="29"/>
      <c r="E27" s="29"/>
      <c r="F27" s="29"/>
      <c r="G27" s="29"/>
      <c r="H27" s="29"/>
    </row>
    <row r="28" spans="1:8" ht="15.6" x14ac:dyDescent="0.25">
      <c r="A28" s="29"/>
      <c r="B28" s="29"/>
      <c r="C28" s="29"/>
      <c r="D28" s="29"/>
      <c r="E28" s="29"/>
      <c r="F28" s="29"/>
      <c r="G28" s="29"/>
      <c r="H28" s="29"/>
    </row>
    <row r="29" spans="1:8" ht="15.6" x14ac:dyDescent="0.25">
      <c r="A29" s="29"/>
      <c r="B29" s="29"/>
      <c r="C29" s="29"/>
      <c r="D29" s="29"/>
      <c r="E29" s="29"/>
      <c r="F29" s="29"/>
      <c r="G29" s="29"/>
      <c r="H29" s="29"/>
    </row>
    <row r="30" spans="1:8" ht="15.6" x14ac:dyDescent="0.25">
      <c r="A30" s="29"/>
      <c r="B30" s="29"/>
      <c r="C30" s="29"/>
      <c r="D30" s="29"/>
      <c r="E30" s="29"/>
      <c r="F30" s="29"/>
      <c r="G30" s="29"/>
      <c r="H30" s="29"/>
    </row>
    <row r="31" spans="1:8" ht="15.6" x14ac:dyDescent="0.25">
      <c r="A31" s="29"/>
      <c r="B31" s="29"/>
      <c r="C31" s="29"/>
      <c r="D31" s="29"/>
      <c r="E31" s="29"/>
      <c r="F31" s="29"/>
      <c r="G31" s="29"/>
      <c r="H31" s="29"/>
    </row>
    <row r="32" spans="1:8" ht="15.6" x14ac:dyDescent="0.25">
      <c r="A32" s="29"/>
      <c r="B32" s="29"/>
      <c r="C32" s="29"/>
      <c r="D32" s="29"/>
      <c r="E32" s="29"/>
      <c r="F32" s="29"/>
      <c r="G32" s="29"/>
      <c r="H32" s="29"/>
    </row>
    <row r="33" spans="1:8" ht="15.6" x14ac:dyDescent="0.25">
      <c r="A33" s="29"/>
      <c r="B33" s="29"/>
      <c r="C33" s="29"/>
      <c r="D33" s="29"/>
      <c r="E33" s="29"/>
      <c r="F33" s="29"/>
      <c r="G33" s="29"/>
      <c r="H33" s="29"/>
    </row>
    <row r="34" spans="1:8" ht="15.6" x14ac:dyDescent="0.25">
      <c r="A34" s="29"/>
      <c r="B34" s="29"/>
      <c r="C34" s="29"/>
      <c r="D34" s="29"/>
      <c r="E34" s="29"/>
      <c r="F34" s="29"/>
      <c r="G34" s="29"/>
      <c r="H34" s="29"/>
    </row>
    <row r="35" spans="1:8" ht="15.6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6" x14ac:dyDescent="0.25">
      <c r="A36" s="29"/>
      <c r="B36" s="29"/>
      <c r="C36" s="29"/>
      <c r="D36" s="29"/>
      <c r="E36" s="29"/>
      <c r="F36" s="29"/>
      <c r="G36" s="29"/>
      <c r="H36" s="29"/>
    </row>
    <row r="37" spans="1:8" ht="15.6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6" x14ac:dyDescent="0.25">
      <c r="A38" s="29"/>
      <c r="B38" s="29"/>
      <c r="C38" s="29"/>
      <c r="D38" s="29"/>
      <c r="E38" s="29"/>
      <c r="F38" s="29"/>
      <c r="G38" s="29"/>
      <c r="H38" s="29"/>
    </row>
    <row r="39" spans="1:8" ht="15.6" x14ac:dyDescent="0.25">
      <c r="A39" s="29"/>
      <c r="B39" s="29"/>
      <c r="C39" s="29"/>
      <c r="D39" s="29"/>
      <c r="E39" s="29"/>
      <c r="F39" s="29"/>
      <c r="G39" s="29"/>
      <c r="H39" s="29"/>
    </row>
    <row r="40" spans="1:8" ht="15.6" x14ac:dyDescent="0.25">
      <c r="A40" s="29"/>
      <c r="B40" s="29"/>
      <c r="C40" s="29"/>
      <c r="D40" s="29"/>
      <c r="E40" s="29"/>
      <c r="F40" s="29"/>
      <c r="G40" s="29"/>
      <c r="H40" s="29"/>
    </row>
    <row r="41" spans="1:8" ht="15.6" x14ac:dyDescent="0.25">
      <c r="A41" s="29"/>
      <c r="B41" s="29"/>
      <c r="C41" s="29"/>
      <c r="D41" s="29"/>
      <c r="E41" s="29"/>
      <c r="F41" s="29"/>
      <c r="G41" s="29"/>
      <c r="H41" s="29"/>
    </row>
    <row r="42" spans="1:8" ht="15.6" x14ac:dyDescent="0.25">
      <c r="A42" s="29"/>
      <c r="B42" s="29"/>
      <c r="C42" s="29"/>
      <c r="D42" s="29"/>
      <c r="E42" s="29"/>
      <c r="F42" s="29"/>
      <c r="G42" s="29"/>
      <c r="H42" s="29"/>
    </row>
    <row r="43" spans="1:8" ht="15.6" x14ac:dyDescent="0.25">
      <c r="A43" s="29"/>
      <c r="B43" s="29"/>
      <c r="C43" s="29"/>
      <c r="D43" s="29"/>
      <c r="E43" s="29"/>
      <c r="F43" s="29"/>
      <c r="G43" s="29"/>
      <c r="H43" s="29"/>
    </row>
    <row r="44" spans="1:8" ht="15.6" x14ac:dyDescent="0.25">
      <c r="A44" s="29"/>
      <c r="B44" s="29"/>
      <c r="C44" s="29"/>
      <c r="D44" s="29"/>
      <c r="E44" s="29"/>
      <c r="F44" s="29"/>
      <c r="G44" s="29"/>
      <c r="H44" s="29"/>
    </row>
    <row r="45" spans="1:8" ht="15.6" x14ac:dyDescent="0.25">
      <c r="A45" s="29"/>
      <c r="B45" s="29"/>
      <c r="C45" s="29"/>
      <c r="D45" s="29"/>
      <c r="E45" s="29"/>
      <c r="F45" s="29"/>
      <c r="G45" s="29"/>
      <c r="H45" s="29"/>
    </row>
    <row r="46" spans="1:8" ht="15.6" x14ac:dyDescent="0.25">
      <c r="A46" s="29"/>
      <c r="B46" s="29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29"/>
      <c r="E49" s="29"/>
      <c r="F49" s="29"/>
      <c r="G49" s="29"/>
      <c r="H49" s="29"/>
    </row>
    <row r="50" spans="1:8" ht="15.6" x14ac:dyDescent="0.25">
      <c r="A50" s="29"/>
      <c r="B50" s="29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</sheetData>
  <mergeCells count="12">
    <mergeCell ref="A19:C19"/>
    <mergeCell ref="A18:F18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8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146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464</v>
      </c>
      <c r="B11" s="64">
        <f>SUM('A Theatre'!F12)</f>
        <v>1170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75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60" t="s">
        <v>463</v>
      </c>
      <c r="B15" s="64"/>
      <c r="C15" s="64"/>
      <c r="D15" s="59"/>
      <c r="E15" s="59"/>
      <c r="F15" s="59"/>
      <c r="G15" s="62"/>
      <c r="H15" s="62"/>
    </row>
    <row r="16" spans="1:8" ht="15" customHeight="1" x14ac:dyDescent="0.25">
      <c r="A16" s="51" t="s">
        <v>465</v>
      </c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/>
      <c r="B17" s="59"/>
      <c r="C17" s="64"/>
      <c r="D17" s="59"/>
      <c r="E17" s="59"/>
      <c r="F17" s="59"/>
      <c r="G17" s="62"/>
      <c r="H17" s="62"/>
    </row>
    <row r="18" spans="1:8" ht="15" customHeight="1" x14ac:dyDescent="0.25">
      <c r="A18" s="56" t="s">
        <v>466</v>
      </c>
      <c r="B18" s="59">
        <f>'A Theatre'!E17</f>
        <v>30</v>
      </c>
      <c r="C18" s="64" t="s">
        <v>76</v>
      </c>
      <c r="D18" s="57" t="s">
        <v>77</v>
      </c>
      <c r="E18" s="57"/>
      <c r="F18" s="59" t="s">
        <v>102</v>
      </c>
      <c r="G18" s="71"/>
      <c r="H18" s="71"/>
    </row>
    <row r="19" spans="1:8" ht="15" customHeight="1" x14ac:dyDescent="0.25">
      <c r="A19" s="56"/>
      <c r="B19" s="64"/>
      <c r="C19" s="64"/>
      <c r="D19" s="57"/>
      <c r="E19" s="57"/>
      <c r="F19" s="59"/>
      <c r="G19" s="71"/>
      <c r="H19" s="71"/>
    </row>
    <row r="20" spans="1:8" ht="15" customHeight="1" x14ac:dyDescent="0.25">
      <c r="A20" s="56" t="s">
        <v>321</v>
      </c>
      <c r="B20" s="64">
        <f>'A Theatre'!F18</f>
        <v>300</v>
      </c>
      <c r="C20" s="64" t="s">
        <v>71</v>
      </c>
      <c r="D20" s="57" t="s">
        <v>77</v>
      </c>
      <c r="E20" s="57"/>
      <c r="F20" s="59" t="s">
        <v>102</v>
      </c>
      <c r="G20" s="58"/>
      <c r="H20" s="58"/>
    </row>
    <row r="21" spans="1:8" ht="15" customHeight="1" x14ac:dyDescent="0.25">
      <c r="A21" s="56"/>
      <c r="B21" s="64"/>
      <c r="C21" s="64"/>
      <c r="D21" s="57"/>
      <c r="E21" s="57"/>
      <c r="F21" s="59"/>
      <c r="G21" s="58"/>
      <c r="H21" s="58"/>
    </row>
    <row r="22" spans="1:8" ht="15" customHeight="1" x14ac:dyDescent="0.25">
      <c r="A22" s="56" t="s">
        <v>322</v>
      </c>
      <c r="B22" s="64">
        <f>'A Theatre'!G19</f>
        <v>750</v>
      </c>
      <c r="C22" s="64" t="s">
        <v>86</v>
      </c>
      <c r="D22" s="57" t="s">
        <v>77</v>
      </c>
      <c r="E22" s="57"/>
      <c r="F22" s="59" t="s">
        <v>102</v>
      </c>
      <c r="G22" s="67"/>
      <c r="H22" s="67"/>
    </row>
    <row r="23" spans="1:8" ht="15" customHeight="1" x14ac:dyDescent="0.25">
      <c r="A23" s="56"/>
      <c r="B23" s="64"/>
      <c r="C23" s="64"/>
      <c r="D23" s="57"/>
      <c r="E23" s="57"/>
      <c r="F23" s="59"/>
      <c r="G23" s="67"/>
      <c r="H23" s="67"/>
    </row>
    <row r="24" spans="1:8" ht="15" customHeight="1" x14ac:dyDescent="0.25">
      <c r="A24" s="56" t="s">
        <v>323</v>
      </c>
      <c r="B24" s="59">
        <f>'A Theatre'!H20</f>
        <v>4200</v>
      </c>
      <c r="C24" s="64" t="s">
        <v>183</v>
      </c>
      <c r="D24" s="57" t="s">
        <v>77</v>
      </c>
      <c r="E24" s="57"/>
      <c r="F24" s="59" t="s">
        <v>102</v>
      </c>
      <c r="G24" s="67"/>
      <c r="H24" s="67"/>
    </row>
    <row r="25" spans="1:8" ht="15" customHeight="1" x14ac:dyDescent="0.25">
      <c r="A25" s="56"/>
      <c r="B25" s="59"/>
      <c r="C25" s="64"/>
      <c r="D25" s="57"/>
      <c r="E25" s="57"/>
      <c r="F25" s="59"/>
      <c r="G25" s="67"/>
      <c r="H25" s="67"/>
    </row>
    <row r="26" spans="1:8" ht="15" customHeight="1" x14ac:dyDescent="0.25">
      <c r="A26" s="56" t="s">
        <v>244</v>
      </c>
      <c r="B26" s="59">
        <f>'A Theatre'!G21</f>
        <v>1550</v>
      </c>
      <c r="C26" s="64" t="s">
        <v>86</v>
      </c>
      <c r="D26" s="57" t="s">
        <v>77</v>
      </c>
      <c r="E26" s="57"/>
      <c r="F26" s="59" t="s">
        <v>102</v>
      </c>
      <c r="G26" s="67"/>
      <c r="H26" s="67"/>
    </row>
    <row r="27" spans="1:8" ht="15" customHeight="1" x14ac:dyDescent="0.25">
      <c r="A27" s="56"/>
      <c r="B27" s="59"/>
      <c r="C27" s="64"/>
      <c r="D27" s="57"/>
      <c r="E27" s="57"/>
      <c r="F27" s="59"/>
      <c r="G27" s="67"/>
      <c r="H27" s="67"/>
    </row>
    <row r="28" spans="1:8" ht="15" customHeight="1" x14ac:dyDescent="0.25">
      <c r="A28" s="56" t="s">
        <v>325</v>
      </c>
      <c r="B28" s="59">
        <f>'A Theatre'!G22</f>
        <v>480</v>
      </c>
      <c r="C28" s="64" t="s">
        <v>86</v>
      </c>
      <c r="D28" s="57" t="s">
        <v>77</v>
      </c>
      <c r="E28" s="57"/>
      <c r="F28" s="59" t="s">
        <v>102</v>
      </c>
      <c r="G28" s="67"/>
      <c r="H28" s="67"/>
    </row>
    <row r="29" spans="1:8" ht="15" customHeight="1" x14ac:dyDescent="0.25">
      <c r="A29" s="56"/>
      <c r="B29" s="59"/>
      <c r="C29" s="64"/>
      <c r="D29" s="57"/>
      <c r="E29" s="57"/>
      <c r="F29" s="59"/>
      <c r="G29" s="67"/>
      <c r="H29" s="67"/>
    </row>
    <row r="30" spans="1:8" ht="15" customHeight="1" x14ac:dyDescent="0.25">
      <c r="A30" s="56" t="s">
        <v>326</v>
      </c>
      <c r="B30" s="59">
        <f>'A Theatre'!D23</f>
        <v>350</v>
      </c>
      <c r="C30" s="64" t="s">
        <v>8</v>
      </c>
      <c r="D30" s="57" t="s">
        <v>77</v>
      </c>
      <c r="E30" s="57"/>
      <c r="F30" s="59" t="s">
        <v>102</v>
      </c>
      <c r="G30" s="67"/>
      <c r="H30" s="67"/>
    </row>
    <row r="31" spans="1:8" ht="15" customHeight="1" x14ac:dyDescent="0.25">
      <c r="A31" s="56"/>
      <c r="B31" s="59"/>
      <c r="C31" s="64"/>
      <c r="D31" s="57"/>
      <c r="E31" s="57"/>
      <c r="F31" s="59"/>
      <c r="G31" s="67"/>
      <c r="H31" s="67"/>
    </row>
    <row r="32" spans="1:8" ht="15" customHeight="1" x14ac:dyDescent="0.25">
      <c r="A32" s="56" t="s">
        <v>59</v>
      </c>
      <c r="B32" s="59">
        <f>'A Theatre'!G24</f>
        <v>850</v>
      </c>
      <c r="C32" s="64" t="s">
        <v>86</v>
      </c>
      <c r="D32" s="57" t="s">
        <v>77</v>
      </c>
      <c r="E32" s="57"/>
      <c r="F32" s="57" t="s">
        <v>103</v>
      </c>
      <c r="G32" s="71"/>
      <c r="H32" s="71"/>
    </row>
    <row r="33" spans="1:8" ht="15" customHeight="1" x14ac:dyDescent="0.25">
      <c r="A33" s="56"/>
      <c r="B33" s="59"/>
      <c r="C33" s="64"/>
      <c r="D33" s="57"/>
      <c r="E33" s="57"/>
      <c r="F33" s="57"/>
      <c r="G33" s="71"/>
      <c r="H33" s="71"/>
    </row>
    <row r="34" spans="1:8" ht="15" customHeight="1" x14ac:dyDescent="0.25">
      <c r="A34" s="56" t="s">
        <v>89</v>
      </c>
      <c r="B34" s="59">
        <f>'A Theatre'!D25</f>
        <v>400</v>
      </c>
      <c r="C34" s="64" t="s">
        <v>8</v>
      </c>
      <c r="D34" s="57" t="s">
        <v>77</v>
      </c>
      <c r="E34" s="57"/>
      <c r="F34" s="57" t="s">
        <v>116</v>
      </c>
      <c r="G34" s="67"/>
      <c r="H34" s="67"/>
    </row>
    <row r="35" spans="1:8" ht="15" customHeight="1" x14ac:dyDescent="0.25">
      <c r="A35" s="56"/>
      <c r="B35" s="59"/>
      <c r="C35" s="64"/>
      <c r="D35" s="57"/>
      <c r="E35" s="57"/>
      <c r="F35" s="57"/>
      <c r="G35" s="67"/>
      <c r="H35" s="67"/>
    </row>
    <row r="36" spans="1:8" ht="15" customHeight="1" x14ac:dyDescent="0.25">
      <c r="A36" s="56" t="s">
        <v>327</v>
      </c>
      <c r="B36" s="59">
        <f>'A Theatre'!D26</f>
        <v>900</v>
      </c>
      <c r="C36" s="64" t="s">
        <v>8</v>
      </c>
      <c r="D36" s="57" t="s">
        <v>77</v>
      </c>
      <c r="E36" s="57"/>
      <c r="F36" s="57" t="s">
        <v>599</v>
      </c>
      <c r="G36" s="71"/>
      <c r="H36" s="71"/>
    </row>
    <row r="37" spans="1:8" ht="15" customHeight="1" x14ac:dyDescent="0.25">
      <c r="A37" s="56"/>
      <c r="B37" s="59">
        <f>'A Theatre'!E26</f>
        <v>2700</v>
      </c>
      <c r="C37" s="64" t="s">
        <v>76</v>
      </c>
      <c r="D37" s="57" t="s">
        <v>77</v>
      </c>
      <c r="E37" s="57"/>
      <c r="F37" s="57" t="s">
        <v>599</v>
      </c>
      <c r="G37" s="71"/>
      <c r="H37" s="71"/>
    </row>
    <row r="38" spans="1:8" ht="15" customHeight="1" x14ac:dyDescent="0.25">
      <c r="A38" s="56"/>
      <c r="B38" s="59"/>
      <c r="C38" s="64"/>
      <c r="D38" s="57"/>
      <c r="E38" s="57"/>
      <c r="F38" s="57"/>
      <c r="G38" s="71"/>
      <c r="H38" s="71"/>
    </row>
    <row r="39" spans="1:8" ht="15" customHeight="1" x14ac:dyDescent="0.25">
      <c r="A39" s="56" t="s">
        <v>328</v>
      </c>
      <c r="B39" s="59">
        <f>'A Theatre'!D27</f>
        <v>70</v>
      </c>
      <c r="C39" s="64" t="s">
        <v>8</v>
      </c>
      <c r="D39" s="57" t="s">
        <v>77</v>
      </c>
      <c r="E39" s="57"/>
      <c r="F39" s="57" t="s">
        <v>116</v>
      </c>
      <c r="G39" s="53"/>
      <c r="H39" s="53"/>
    </row>
    <row r="40" spans="1:8" ht="15" customHeight="1" x14ac:dyDescent="0.25">
      <c r="A40" s="56"/>
      <c r="B40" s="59"/>
      <c r="C40" s="64"/>
      <c r="D40" s="57"/>
      <c r="E40" s="57"/>
      <c r="F40" s="57"/>
      <c r="G40" s="53"/>
      <c r="H40" s="53"/>
    </row>
    <row r="41" spans="1:8" ht="15" customHeight="1" thickBot="1" x14ac:dyDescent="0.3">
      <c r="A41" s="56" t="s">
        <v>93</v>
      </c>
      <c r="B41" s="59">
        <f>'A Theatre'!G28</f>
        <v>425</v>
      </c>
      <c r="C41" s="64" t="s">
        <v>86</v>
      </c>
      <c r="D41" s="57" t="s">
        <v>77</v>
      </c>
      <c r="E41" s="57"/>
      <c r="F41" s="57" t="s">
        <v>116</v>
      </c>
      <c r="G41" s="71"/>
      <c r="H41" s="71"/>
    </row>
    <row r="42" spans="1:8" ht="16.2" thickBot="1" x14ac:dyDescent="0.3">
      <c r="A42" s="301" t="s">
        <v>31</v>
      </c>
      <c r="B42" s="302"/>
      <c r="C42" s="302"/>
      <c r="D42" s="302"/>
      <c r="E42" s="302"/>
      <c r="F42" s="303"/>
      <c r="G42" s="61">
        <f>SUM(G11:G41)</f>
        <v>0</v>
      </c>
      <c r="H42" s="61">
        <f>SUM(H11:H41)</f>
        <v>0</v>
      </c>
    </row>
    <row r="43" spans="1:8" ht="15.6" x14ac:dyDescent="0.25">
      <c r="A43" s="300" t="s">
        <v>125</v>
      </c>
      <c r="B43" s="300"/>
      <c r="C43" s="300"/>
      <c r="D43" s="29"/>
      <c r="E43" s="29"/>
      <c r="F43" s="29"/>
      <c r="G43" s="29"/>
      <c r="H43" s="29"/>
    </row>
    <row r="44" spans="1:8" ht="15.6" x14ac:dyDescent="0.25">
      <c r="A44" s="80" t="s">
        <v>597</v>
      </c>
      <c r="B44" s="29"/>
      <c r="C44" s="29"/>
      <c r="D44" s="29"/>
      <c r="E44" s="29"/>
      <c r="F44" s="29"/>
      <c r="G44" s="29"/>
      <c r="H44" s="29"/>
    </row>
    <row r="45" spans="1:8" ht="15.6" x14ac:dyDescent="0.25">
      <c r="A45" s="29"/>
      <c r="B45" s="29"/>
      <c r="C45" s="29"/>
      <c r="D45" s="29"/>
      <c r="E45" s="29"/>
      <c r="F45" s="29"/>
      <c r="G45" s="31"/>
      <c r="H45" s="31"/>
    </row>
    <row r="46" spans="1:8" ht="15.6" x14ac:dyDescent="0.25">
      <c r="A46" s="29"/>
      <c r="B46" s="30"/>
      <c r="C46" s="29"/>
      <c r="D46" s="29"/>
      <c r="E46" s="29"/>
      <c r="F46" s="29"/>
      <c r="G46" s="29"/>
      <c r="H46" s="29"/>
    </row>
    <row r="47" spans="1:8" ht="15.6" x14ac:dyDescent="0.25">
      <c r="A47" s="29"/>
      <c r="B47" s="29"/>
      <c r="C47" s="29"/>
      <c r="D47" s="29"/>
      <c r="E47" s="29"/>
      <c r="F47" s="29"/>
      <c r="G47" s="29"/>
      <c r="H47" s="29"/>
    </row>
    <row r="48" spans="1:8" ht="15.6" x14ac:dyDescent="0.25">
      <c r="A48" s="29"/>
      <c r="B48" s="29"/>
      <c r="C48" s="29"/>
      <c r="D48" s="29"/>
      <c r="E48" s="29"/>
      <c r="F48" s="29"/>
      <c r="G48" s="29"/>
      <c r="H48" s="29"/>
    </row>
    <row r="49" spans="1:8" ht="15.6" x14ac:dyDescent="0.25">
      <c r="A49" s="29"/>
      <c r="B49" s="29"/>
      <c r="C49" s="29"/>
      <c r="D49" s="30"/>
      <c r="E49" s="29"/>
      <c r="F49" s="29"/>
      <c r="G49" s="29"/>
      <c r="H49" s="29"/>
    </row>
    <row r="50" spans="1:8" ht="15.6" x14ac:dyDescent="0.25">
      <c r="A50" s="29"/>
      <c r="B50" s="30"/>
      <c r="C50" s="29"/>
      <c r="D50" s="29"/>
      <c r="E50" s="29"/>
      <c r="F50" s="29"/>
      <c r="G50" s="29"/>
      <c r="H50" s="29"/>
    </row>
    <row r="51" spans="1:8" ht="15.6" x14ac:dyDescent="0.25">
      <c r="A51" s="29"/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29"/>
      <c r="H52" s="29"/>
    </row>
    <row r="53" spans="1:8" ht="15.6" x14ac:dyDescent="0.25">
      <c r="A53" s="29"/>
      <c r="B53" s="29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29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</sheetData>
  <mergeCells count="12">
    <mergeCell ref="A43:C43"/>
    <mergeCell ref="A42:F42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5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147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438</v>
      </c>
      <c r="B11" s="64">
        <f>SUM('A Ed '!F12:F16)</f>
        <v>700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75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467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64</v>
      </c>
      <c r="B17" s="59">
        <f>'A Ed '!E19</f>
        <v>6050</v>
      </c>
      <c r="C17" s="64" t="s">
        <v>76</v>
      </c>
      <c r="D17" s="57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6"/>
      <c r="B18" s="64"/>
      <c r="C18" s="64"/>
      <c r="D18" s="57"/>
      <c r="E18" s="57"/>
      <c r="F18" s="59"/>
      <c r="G18" s="71"/>
      <c r="H18" s="71"/>
    </row>
    <row r="19" spans="1:8" ht="15" customHeight="1" x14ac:dyDescent="0.25">
      <c r="A19" s="56" t="s">
        <v>232</v>
      </c>
      <c r="B19" s="64">
        <f>'A Ed '!E20</f>
        <v>1100</v>
      </c>
      <c r="C19" s="64" t="s">
        <v>76</v>
      </c>
      <c r="D19" s="57" t="s">
        <v>77</v>
      </c>
      <c r="E19" s="57"/>
      <c r="F19" s="59" t="s">
        <v>102</v>
      </c>
      <c r="G19" s="58"/>
      <c r="H19" s="58"/>
    </row>
    <row r="20" spans="1:8" ht="15" customHeight="1" x14ac:dyDescent="0.25">
      <c r="A20" s="56"/>
      <c r="B20" s="64"/>
      <c r="C20" s="64"/>
      <c r="D20" s="57"/>
      <c r="E20" s="57"/>
      <c r="F20" s="59"/>
      <c r="G20" s="58"/>
      <c r="H20" s="58"/>
    </row>
    <row r="21" spans="1:8" ht="15" customHeight="1" x14ac:dyDescent="0.25">
      <c r="A21" s="56" t="s">
        <v>89</v>
      </c>
      <c r="B21" s="64">
        <f>'A Ed '!E21</f>
        <v>720</v>
      </c>
      <c r="C21" s="64" t="s">
        <v>76</v>
      </c>
      <c r="D21" s="57" t="s">
        <v>77</v>
      </c>
      <c r="E21" s="57"/>
      <c r="F21" s="57" t="s">
        <v>116</v>
      </c>
      <c r="G21" s="67"/>
      <c r="H21" s="67"/>
    </row>
    <row r="22" spans="1:8" ht="15" customHeight="1" x14ac:dyDescent="0.25">
      <c r="A22" s="56"/>
      <c r="B22" s="64">
        <f>'A Ed '!D21</f>
        <v>1490</v>
      </c>
      <c r="C22" s="64" t="s">
        <v>8</v>
      </c>
      <c r="D22" s="57" t="s">
        <v>77</v>
      </c>
      <c r="E22" s="57"/>
      <c r="F22" s="57" t="s">
        <v>116</v>
      </c>
      <c r="G22" s="67"/>
      <c r="H22" s="67"/>
    </row>
    <row r="23" spans="1:8" ht="15" customHeight="1" x14ac:dyDescent="0.25">
      <c r="A23" s="56"/>
      <c r="B23" s="64"/>
      <c r="C23" s="64"/>
      <c r="D23" s="57"/>
      <c r="E23" s="57"/>
      <c r="F23" s="57"/>
      <c r="G23" s="67"/>
      <c r="H23" s="67"/>
    </row>
    <row r="24" spans="1:8" ht="15" customHeight="1" x14ac:dyDescent="0.25">
      <c r="A24" s="56" t="s">
        <v>242</v>
      </c>
      <c r="B24" s="59">
        <f>'A Ed '!D22</f>
        <v>105</v>
      </c>
      <c r="C24" s="64" t="s">
        <v>8</v>
      </c>
      <c r="D24" s="57" t="s">
        <v>77</v>
      </c>
      <c r="E24" s="57"/>
      <c r="F24" s="57" t="s">
        <v>116</v>
      </c>
      <c r="G24" s="67"/>
      <c r="H24" s="67"/>
    </row>
    <row r="25" spans="1:8" ht="15" customHeight="1" x14ac:dyDescent="0.25">
      <c r="A25" s="56"/>
      <c r="B25" s="59"/>
      <c r="C25" s="64"/>
      <c r="D25" s="57"/>
      <c r="E25" s="57"/>
      <c r="F25" s="57"/>
      <c r="G25" s="67"/>
      <c r="H25" s="67"/>
    </row>
    <row r="26" spans="1:8" ht="15" customHeight="1" x14ac:dyDescent="0.25">
      <c r="A26" s="56" t="s">
        <v>358</v>
      </c>
      <c r="B26" s="59">
        <f>'A Ed '!D23</f>
        <v>325</v>
      </c>
      <c r="C26" s="64" t="s">
        <v>8</v>
      </c>
      <c r="D26" s="57" t="s">
        <v>77</v>
      </c>
      <c r="E26" s="57"/>
      <c r="F26" s="57" t="s">
        <v>117</v>
      </c>
      <c r="G26" s="67"/>
      <c r="H26" s="67"/>
    </row>
    <row r="27" spans="1:8" ht="15" customHeight="1" x14ac:dyDescent="0.25">
      <c r="A27" s="56"/>
      <c r="B27" s="59"/>
      <c r="C27" s="64"/>
      <c r="D27" s="57"/>
      <c r="E27" s="57"/>
      <c r="F27" s="57"/>
      <c r="G27" s="67"/>
      <c r="H27" s="67"/>
    </row>
    <row r="28" spans="1:8" ht="15" customHeight="1" x14ac:dyDescent="0.25">
      <c r="A28" s="56" t="s">
        <v>362</v>
      </c>
      <c r="B28" s="59">
        <f>'A Ed '!D24</f>
        <v>570</v>
      </c>
      <c r="C28" s="64" t="s">
        <v>8</v>
      </c>
      <c r="D28" s="57" t="s">
        <v>77</v>
      </c>
      <c r="E28" s="57"/>
      <c r="F28" s="59" t="s">
        <v>102</v>
      </c>
      <c r="G28" s="67"/>
      <c r="H28" s="67"/>
    </row>
    <row r="29" spans="1:8" ht="15" customHeight="1" x14ac:dyDescent="0.25">
      <c r="A29" s="56"/>
      <c r="B29" s="59"/>
      <c r="C29" s="64"/>
      <c r="D29" s="57"/>
      <c r="E29" s="57"/>
      <c r="F29" s="59"/>
      <c r="G29" s="67"/>
      <c r="H29" s="67"/>
    </row>
    <row r="30" spans="1:8" ht="15" customHeight="1" x14ac:dyDescent="0.25">
      <c r="A30" s="56" t="s">
        <v>365</v>
      </c>
      <c r="B30" s="59">
        <f>'A Ed '!E25</f>
        <v>240</v>
      </c>
      <c r="C30" s="64" t="s">
        <v>76</v>
      </c>
      <c r="D30" s="59" t="s">
        <v>72</v>
      </c>
      <c r="E30" s="57"/>
      <c r="F30" s="59" t="s">
        <v>102</v>
      </c>
      <c r="G30" s="67"/>
      <c r="H30" s="67"/>
    </row>
    <row r="31" spans="1:8" ht="15" customHeight="1" x14ac:dyDescent="0.25">
      <c r="A31" s="56"/>
      <c r="B31" s="59"/>
      <c r="C31" s="64"/>
      <c r="D31" s="59"/>
      <c r="E31" s="57"/>
      <c r="F31" s="59"/>
      <c r="G31" s="67"/>
      <c r="H31" s="67"/>
    </row>
    <row r="32" spans="1:8" ht="15" customHeight="1" x14ac:dyDescent="0.25">
      <c r="A32" s="56" t="s">
        <v>363</v>
      </c>
      <c r="B32" s="59">
        <f>'A Ed '!E26</f>
        <v>200</v>
      </c>
      <c r="C32" s="64" t="s">
        <v>76</v>
      </c>
      <c r="D32" s="57" t="s">
        <v>77</v>
      </c>
      <c r="E32" s="57"/>
      <c r="F32" s="59" t="s">
        <v>102</v>
      </c>
      <c r="G32" s="71"/>
      <c r="H32" s="71"/>
    </row>
    <row r="33" spans="1:8" ht="15" customHeight="1" x14ac:dyDescent="0.25">
      <c r="A33" s="56"/>
      <c r="B33" s="59"/>
      <c r="C33" s="64"/>
      <c r="D33" s="57"/>
      <c r="E33" s="57"/>
      <c r="F33" s="59"/>
      <c r="G33" s="71"/>
      <c r="H33" s="71"/>
    </row>
    <row r="34" spans="1:8" ht="15" customHeight="1" x14ac:dyDescent="0.25">
      <c r="A34" s="56" t="s">
        <v>90</v>
      </c>
      <c r="B34" s="59">
        <f>'A Ed '!D27</f>
        <v>390</v>
      </c>
      <c r="C34" s="64" t="s">
        <v>8</v>
      </c>
      <c r="D34" s="57" t="s">
        <v>77</v>
      </c>
      <c r="E34" s="57"/>
      <c r="F34" s="59" t="s">
        <v>102</v>
      </c>
      <c r="G34" s="67"/>
      <c r="H34" s="67"/>
    </row>
    <row r="35" spans="1:8" ht="15" customHeight="1" x14ac:dyDescent="0.25">
      <c r="A35" s="56"/>
      <c r="B35" s="59"/>
      <c r="C35" s="64"/>
      <c r="D35" s="57"/>
      <c r="E35" s="57"/>
      <c r="F35" s="59"/>
      <c r="G35" s="67"/>
      <c r="H35" s="67"/>
    </row>
    <row r="36" spans="1:8" ht="15" customHeight="1" x14ac:dyDescent="0.25">
      <c r="A36" s="56" t="s">
        <v>357</v>
      </c>
      <c r="B36" s="59">
        <f>'A Ed '!E28</f>
        <v>65</v>
      </c>
      <c r="C36" s="64" t="s">
        <v>76</v>
      </c>
      <c r="D36" s="59" t="s">
        <v>72</v>
      </c>
      <c r="E36" s="57"/>
      <c r="F36" s="59" t="s">
        <v>102</v>
      </c>
      <c r="G36" s="71"/>
      <c r="H36" s="71"/>
    </row>
    <row r="37" spans="1:8" ht="15" customHeight="1" x14ac:dyDescent="0.25">
      <c r="A37" s="56"/>
      <c r="B37" s="59"/>
      <c r="C37" s="64"/>
      <c r="D37" s="59"/>
      <c r="E37" s="57"/>
      <c r="F37" s="59"/>
      <c r="G37" s="71"/>
      <c r="H37" s="71"/>
    </row>
    <row r="38" spans="1:8" ht="15" customHeight="1" x14ac:dyDescent="0.25">
      <c r="A38" s="56" t="s">
        <v>360</v>
      </c>
      <c r="B38" s="59">
        <f>'A Ed '!E29</f>
        <v>460</v>
      </c>
      <c r="C38" s="64" t="s">
        <v>76</v>
      </c>
      <c r="D38" s="57" t="s">
        <v>77</v>
      </c>
      <c r="E38" s="57"/>
      <c r="F38" s="59" t="s">
        <v>102</v>
      </c>
      <c r="G38" s="53"/>
      <c r="H38" s="53"/>
    </row>
    <row r="39" spans="1:8" ht="15" customHeight="1" x14ac:dyDescent="0.25">
      <c r="A39" s="56"/>
      <c r="B39" s="59"/>
      <c r="C39" s="64"/>
      <c r="D39" s="57"/>
      <c r="E39" s="57"/>
      <c r="F39" s="59"/>
      <c r="G39" s="53"/>
      <c r="H39" s="53"/>
    </row>
    <row r="40" spans="1:8" ht="15" customHeight="1" x14ac:dyDescent="0.25">
      <c r="A40" s="56" t="s">
        <v>59</v>
      </c>
      <c r="B40" s="59">
        <f>'A Ed '!H30</f>
        <v>690</v>
      </c>
      <c r="C40" s="64" t="s">
        <v>49</v>
      </c>
      <c r="D40" s="57" t="s">
        <v>77</v>
      </c>
      <c r="E40" s="57"/>
      <c r="F40" s="57" t="s">
        <v>103</v>
      </c>
      <c r="G40" s="71"/>
      <c r="H40" s="71"/>
    </row>
    <row r="41" spans="1:8" ht="15" customHeight="1" x14ac:dyDescent="0.25">
      <c r="A41" s="56"/>
      <c r="B41" s="59"/>
      <c r="C41" s="64"/>
      <c r="D41" s="57"/>
      <c r="E41" s="57"/>
      <c r="F41" s="57"/>
      <c r="G41" s="71"/>
      <c r="H41" s="71"/>
    </row>
    <row r="42" spans="1:8" ht="15" customHeight="1" x14ac:dyDescent="0.25">
      <c r="A42" s="56" t="s">
        <v>69</v>
      </c>
      <c r="B42" s="59">
        <f>'A Ed '!H31</f>
        <v>45</v>
      </c>
      <c r="C42" s="64" t="s">
        <v>49</v>
      </c>
      <c r="D42" s="57" t="s">
        <v>77</v>
      </c>
      <c r="E42" s="57"/>
      <c r="F42" s="59" t="s">
        <v>102</v>
      </c>
      <c r="G42" s="71"/>
      <c r="H42" s="71"/>
    </row>
    <row r="43" spans="1:8" ht="15" customHeight="1" x14ac:dyDescent="0.25">
      <c r="A43" s="56"/>
      <c r="B43" s="59"/>
      <c r="C43" s="64"/>
      <c r="D43" s="57"/>
      <c r="E43" s="57"/>
      <c r="F43" s="59"/>
      <c r="G43" s="71"/>
      <c r="H43" s="71"/>
    </row>
    <row r="44" spans="1:8" ht="13.8" x14ac:dyDescent="0.25">
      <c r="A44" s="56" t="s">
        <v>95</v>
      </c>
      <c r="B44" s="59">
        <f>'A Ed '!E32</f>
        <v>345</v>
      </c>
      <c r="C44" s="64" t="s">
        <v>76</v>
      </c>
      <c r="D44" s="57" t="s">
        <v>77</v>
      </c>
      <c r="E44" s="57"/>
      <c r="F44" s="59" t="s">
        <v>102</v>
      </c>
      <c r="G44" s="67"/>
      <c r="H44" s="67"/>
    </row>
    <row r="45" spans="1:8" ht="13.8" x14ac:dyDescent="0.25">
      <c r="A45" s="56"/>
      <c r="B45" s="59"/>
      <c r="C45" s="64"/>
      <c r="D45" s="57"/>
      <c r="E45" s="57"/>
      <c r="F45" s="59"/>
      <c r="G45" s="67"/>
      <c r="H45" s="67"/>
    </row>
    <row r="46" spans="1:8" ht="13.8" x14ac:dyDescent="0.25">
      <c r="A46" s="56" t="s">
        <v>346</v>
      </c>
      <c r="B46" s="59">
        <f>'A Ed '!E33</f>
        <v>115</v>
      </c>
      <c r="C46" s="64" t="s">
        <v>76</v>
      </c>
      <c r="D46" s="57" t="s">
        <v>77</v>
      </c>
      <c r="E46" s="57"/>
      <c r="F46" s="59" t="s">
        <v>102</v>
      </c>
      <c r="G46" s="67"/>
      <c r="H46" s="67"/>
    </row>
    <row r="47" spans="1:8" ht="13.8" x14ac:dyDescent="0.25">
      <c r="A47" s="56"/>
      <c r="B47" s="59"/>
      <c r="C47" s="64"/>
      <c r="D47" s="57"/>
      <c r="E47" s="57"/>
      <c r="F47" s="59"/>
      <c r="G47" s="67"/>
      <c r="H47" s="67"/>
    </row>
    <row r="48" spans="1:8" ht="14.4" thickBot="1" x14ac:dyDescent="0.3">
      <c r="A48" s="56" t="s">
        <v>58</v>
      </c>
      <c r="B48" s="59">
        <f>'A Ed '!E34</f>
        <v>2490</v>
      </c>
      <c r="C48" s="64" t="s">
        <v>76</v>
      </c>
      <c r="D48" s="57" t="s">
        <v>77</v>
      </c>
      <c r="E48" s="57"/>
      <c r="F48" s="59" t="s">
        <v>102</v>
      </c>
      <c r="G48" s="67"/>
      <c r="H48" s="67"/>
    </row>
    <row r="49" spans="1:8" ht="16.2" thickBot="1" x14ac:dyDescent="0.3">
      <c r="A49" s="301" t="s">
        <v>31</v>
      </c>
      <c r="B49" s="302"/>
      <c r="C49" s="302"/>
      <c r="D49" s="302"/>
      <c r="E49" s="302"/>
      <c r="F49" s="303"/>
      <c r="G49" s="61">
        <f>SUM(G11:G48)</f>
        <v>0</v>
      </c>
      <c r="H49" s="61">
        <f>SUM(H11:H48)</f>
        <v>0</v>
      </c>
    </row>
    <row r="50" spans="1:8" ht="15.6" x14ac:dyDescent="0.25">
      <c r="A50" s="300" t="s">
        <v>125</v>
      </c>
      <c r="B50" s="300"/>
      <c r="C50" s="300"/>
      <c r="D50" s="29"/>
      <c r="E50" s="29"/>
      <c r="F50" s="29"/>
      <c r="G50" s="29"/>
      <c r="H50" s="29"/>
    </row>
    <row r="51" spans="1:8" ht="15.6" x14ac:dyDescent="0.25">
      <c r="A51" s="80" t="s">
        <v>597</v>
      </c>
      <c r="B51" s="29"/>
      <c r="C51" s="29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31"/>
      <c r="H52" s="31"/>
    </row>
    <row r="53" spans="1:8" ht="15.6" x14ac:dyDescent="0.25">
      <c r="A53" s="29"/>
      <c r="B53" s="30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30"/>
      <c r="E56" s="29"/>
      <c r="F56" s="29"/>
      <c r="G56" s="29"/>
      <c r="H56" s="29"/>
    </row>
    <row r="57" spans="1:8" ht="15.6" x14ac:dyDescent="0.25">
      <c r="A57" s="29"/>
      <c r="B57" s="30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  <row r="81" spans="1:8" ht="15.6" x14ac:dyDescent="0.25">
      <c r="A81" s="29"/>
      <c r="B81" s="29"/>
      <c r="C81" s="29"/>
      <c r="D81" s="29"/>
      <c r="E81" s="29"/>
      <c r="F81" s="29"/>
      <c r="G81" s="29"/>
      <c r="H81" s="29"/>
    </row>
    <row r="82" spans="1:8" ht="15.6" x14ac:dyDescent="0.25">
      <c r="A82" s="29"/>
      <c r="B82" s="29"/>
      <c r="C82" s="29"/>
      <c r="D82" s="29"/>
      <c r="E82" s="29"/>
      <c r="F82" s="29"/>
      <c r="G82" s="29"/>
      <c r="H82" s="29"/>
    </row>
    <row r="83" spans="1:8" ht="15.6" x14ac:dyDescent="0.25">
      <c r="A83" s="29"/>
      <c r="B83" s="29"/>
      <c r="C83" s="29"/>
      <c r="D83" s="29"/>
      <c r="E83" s="29"/>
      <c r="F83" s="29"/>
      <c r="G83" s="29"/>
      <c r="H83" s="29"/>
    </row>
    <row r="84" spans="1:8" ht="15.6" x14ac:dyDescent="0.25">
      <c r="A84" s="29"/>
      <c r="B84" s="29"/>
      <c r="C84" s="29"/>
      <c r="D84" s="29"/>
      <c r="E84" s="29"/>
      <c r="F84" s="29"/>
      <c r="G84" s="29"/>
      <c r="H84" s="29"/>
    </row>
    <row r="85" spans="1:8" ht="15.6" x14ac:dyDescent="0.25">
      <c r="A85" s="29"/>
      <c r="B85" s="29"/>
      <c r="C85" s="29"/>
      <c r="D85" s="29"/>
      <c r="E85" s="29"/>
      <c r="F85" s="29"/>
      <c r="G85" s="29"/>
      <c r="H85" s="29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2060"/>
  </sheetPr>
  <dimension ref="A1:S40"/>
  <sheetViews>
    <sheetView topLeftCell="A19" zoomScaleNormal="100" workbookViewId="0">
      <selection activeCell="H43" sqref="H43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359</v>
      </c>
      <c r="B6" s="312"/>
      <c r="C6" s="312"/>
      <c r="D6" s="313"/>
      <c r="E6" s="261" t="s">
        <v>3</v>
      </c>
      <c r="F6" s="262"/>
      <c r="G6" s="262"/>
      <c r="H6" s="265">
        <f>J32</f>
        <v>6575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49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51</v>
      </c>
      <c r="B12" s="57">
        <v>2</v>
      </c>
      <c r="C12" s="57"/>
      <c r="D12" s="11"/>
      <c r="E12" s="57"/>
      <c r="F12" s="57">
        <v>200</v>
      </c>
      <c r="G12" s="57"/>
      <c r="H12" s="57"/>
      <c r="I12" s="57"/>
      <c r="J12" s="57">
        <f>SUM(D12:I12)</f>
        <v>200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2</v>
      </c>
      <c r="C16" s="57"/>
      <c r="D16" s="16"/>
      <c r="E16" s="17"/>
      <c r="F16" s="17">
        <v>200</v>
      </c>
      <c r="G16" s="17"/>
      <c r="H16" s="17"/>
      <c r="I16" s="57"/>
      <c r="J16" s="57">
        <f>SUM(D16:I16)</f>
        <v>200</v>
      </c>
      <c r="P16" s="14"/>
      <c r="S16" s="14"/>
    </row>
    <row r="17" spans="1:19" ht="15" customHeight="1" x14ac:dyDescent="0.25">
      <c r="A17" s="60" t="s">
        <v>52</v>
      </c>
      <c r="B17" s="57"/>
      <c r="C17" s="57">
        <v>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v>2695</v>
      </c>
      <c r="F19" s="57"/>
      <c r="G19" s="57"/>
      <c r="H19" s="57"/>
      <c r="I19" s="13"/>
      <c r="J19" s="57">
        <f t="shared" ref="J19:J24" si="0">SUM(D19:I19)</f>
        <v>2695</v>
      </c>
      <c r="P19" s="14"/>
      <c r="S19" s="14"/>
    </row>
    <row r="20" spans="1:19" ht="15" customHeight="1" x14ac:dyDescent="0.25">
      <c r="A20" s="56" t="s">
        <v>89</v>
      </c>
      <c r="B20" s="57"/>
      <c r="C20" s="57"/>
      <c r="D20" s="57">
        <v>260</v>
      </c>
      <c r="E20" s="11">
        <v>720</v>
      </c>
      <c r="F20" s="57"/>
      <c r="G20" s="57"/>
      <c r="H20" s="57"/>
      <c r="I20" s="57"/>
      <c r="J20" s="57">
        <f t="shared" si="0"/>
        <v>980</v>
      </c>
      <c r="P20" s="14"/>
      <c r="S20" s="14"/>
    </row>
    <row r="21" spans="1:19" ht="15" customHeight="1" x14ac:dyDescent="0.25">
      <c r="A21" s="56" t="s">
        <v>242</v>
      </c>
      <c r="B21" s="57"/>
      <c r="C21" s="57"/>
      <c r="D21" s="57">
        <v>105</v>
      </c>
      <c r="E21" s="57"/>
      <c r="F21" s="57"/>
      <c r="G21" s="57"/>
      <c r="H21" s="57"/>
      <c r="I21" s="57"/>
      <c r="J21" s="57">
        <f t="shared" si="0"/>
        <v>105</v>
      </c>
      <c r="P21" s="14"/>
      <c r="S21" s="14"/>
    </row>
    <row r="22" spans="1:19" ht="15" customHeight="1" x14ac:dyDescent="0.25">
      <c r="A22" s="56" t="s">
        <v>358</v>
      </c>
      <c r="B22" s="57"/>
      <c r="C22" s="57"/>
      <c r="D22" s="57">
        <v>325</v>
      </c>
      <c r="E22" s="57"/>
      <c r="F22" s="17"/>
      <c r="G22" s="17"/>
      <c r="H22" s="17"/>
      <c r="I22" s="57"/>
      <c r="J22" s="57">
        <f t="shared" si="0"/>
        <v>325</v>
      </c>
      <c r="P22" s="14"/>
      <c r="S22" s="14"/>
    </row>
    <row r="23" spans="1:19" ht="15" customHeight="1" x14ac:dyDescent="0.25">
      <c r="A23" s="56" t="s">
        <v>167</v>
      </c>
      <c r="B23" s="57"/>
      <c r="C23" s="57"/>
      <c r="D23" s="57">
        <v>205</v>
      </c>
      <c r="E23" s="57"/>
      <c r="F23" s="17"/>
      <c r="G23" s="17"/>
      <c r="H23" s="17"/>
      <c r="I23" s="57"/>
      <c r="J23" s="57">
        <f t="shared" si="0"/>
        <v>205</v>
      </c>
      <c r="P23" s="14"/>
      <c r="S23" s="14"/>
    </row>
    <row r="24" spans="1:19" ht="15" customHeight="1" x14ac:dyDescent="0.25">
      <c r="A24" s="56" t="s">
        <v>357</v>
      </c>
      <c r="B24" s="57"/>
      <c r="C24" s="57"/>
      <c r="D24" s="11"/>
      <c r="E24" s="11">
        <v>65</v>
      </c>
      <c r="F24" s="11"/>
      <c r="G24" s="11"/>
      <c r="H24" s="11"/>
      <c r="I24" s="57"/>
      <c r="J24" s="57">
        <f t="shared" si="0"/>
        <v>65</v>
      </c>
      <c r="P24" s="14"/>
      <c r="S24" s="14"/>
    </row>
    <row r="25" spans="1:19" ht="15" customHeight="1" x14ac:dyDescent="0.25">
      <c r="A25" s="56" t="s">
        <v>360</v>
      </c>
      <c r="B25" s="57"/>
      <c r="C25" s="57"/>
      <c r="D25" s="11"/>
      <c r="E25" s="11">
        <v>460</v>
      </c>
      <c r="F25" s="11"/>
      <c r="G25" s="11"/>
      <c r="H25" s="11"/>
      <c r="I25" s="13"/>
      <c r="J25" s="57">
        <f t="shared" ref="J25:J28" si="1">SUM(D25:I25)</f>
        <v>460</v>
      </c>
      <c r="P25" s="14"/>
      <c r="S25" s="14"/>
    </row>
    <row r="26" spans="1:19" ht="15" customHeight="1" x14ac:dyDescent="0.25">
      <c r="A26" s="56" t="s">
        <v>59</v>
      </c>
      <c r="B26" s="57">
        <v>2</v>
      </c>
      <c r="C26" s="57"/>
      <c r="D26" s="11"/>
      <c r="E26" s="11"/>
      <c r="F26" s="11"/>
      <c r="G26" s="11"/>
      <c r="H26" s="11">
        <v>295</v>
      </c>
      <c r="I26" s="13"/>
      <c r="J26" s="57">
        <f t="shared" si="1"/>
        <v>295</v>
      </c>
      <c r="P26" s="14"/>
      <c r="S26" s="14"/>
    </row>
    <row r="27" spans="1:19" ht="15" customHeight="1" x14ac:dyDescent="0.25">
      <c r="A27" s="56" t="s">
        <v>69</v>
      </c>
      <c r="B27" s="57"/>
      <c r="C27" s="57"/>
      <c r="D27" s="11"/>
      <c r="F27" s="11"/>
      <c r="G27" s="11"/>
      <c r="H27" s="11">
        <v>45</v>
      </c>
      <c r="I27" s="13"/>
      <c r="J27" s="57">
        <f t="shared" si="1"/>
        <v>45</v>
      </c>
      <c r="P27" s="14"/>
      <c r="S27" s="14"/>
    </row>
    <row r="28" spans="1:19" ht="15" customHeight="1" x14ac:dyDescent="0.25">
      <c r="A28" s="56" t="s">
        <v>346</v>
      </c>
      <c r="B28" s="57"/>
      <c r="C28" s="57"/>
      <c r="D28" s="11"/>
      <c r="E28" s="11">
        <v>115</v>
      </c>
      <c r="F28" s="11"/>
      <c r="G28" s="11"/>
      <c r="H28" s="11"/>
      <c r="I28" s="13"/>
      <c r="J28" s="57">
        <f t="shared" si="1"/>
        <v>115</v>
      </c>
      <c r="P28" s="14"/>
      <c r="S28" s="14"/>
    </row>
    <row r="29" spans="1:19" ht="15" customHeight="1" thickBot="1" x14ac:dyDescent="0.3">
      <c r="A29" s="56" t="s">
        <v>58</v>
      </c>
      <c r="B29" s="57"/>
      <c r="C29" s="57"/>
      <c r="D29" s="11"/>
      <c r="E29" s="11">
        <v>885</v>
      </c>
      <c r="F29" s="11"/>
      <c r="G29" s="11"/>
      <c r="H29" s="11"/>
      <c r="I29" s="13"/>
      <c r="J29" s="57">
        <f>SUM(D29:I29)</f>
        <v>885</v>
      </c>
      <c r="P29" s="14"/>
      <c r="S29" s="14"/>
    </row>
    <row r="30" spans="1:19" ht="13.2" customHeight="1" x14ac:dyDescent="0.25">
      <c r="A30" s="288" t="s">
        <v>17</v>
      </c>
      <c r="B30" s="289"/>
      <c r="C30" s="290"/>
      <c r="D30" s="276">
        <f>SUM(D12:D29)</f>
        <v>895</v>
      </c>
      <c r="E30" s="276">
        <f>SUM(E12:E29)</f>
        <v>4940</v>
      </c>
      <c r="F30" s="276">
        <f>SUM(F12:F29)</f>
        <v>400</v>
      </c>
      <c r="G30" s="276"/>
      <c r="H30" s="276">
        <f>SUM(H12:H29)</f>
        <v>340</v>
      </c>
      <c r="I30" s="276"/>
      <c r="J30" s="278">
        <f>SUM(D30:I31)</f>
        <v>6575</v>
      </c>
      <c r="K30" s="19"/>
      <c r="L30" s="19"/>
    </row>
    <row r="31" spans="1:19" ht="13.8" customHeight="1" thickBot="1" x14ac:dyDescent="0.3">
      <c r="A31" s="291"/>
      <c r="B31" s="292"/>
      <c r="C31" s="293"/>
      <c r="D31" s="277"/>
      <c r="E31" s="277"/>
      <c r="F31" s="277"/>
      <c r="G31" s="277"/>
      <c r="H31" s="277"/>
      <c r="I31" s="277"/>
      <c r="J31" s="279"/>
      <c r="K31" s="19"/>
      <c r="L31" s="19"/>
      <c r="O31" s="19"/>
    </row>
    <row r="32" spans="1:19" x14ac:dyDescent="0.25">
      <c r="A32" s="280" t="s">
        <v>18</v>
      </c>
      <c r="B32" s="280"/>
      <c r="C32" s="280"/>
      <c r="D32" s="280"/>
      <c r="E32" s="280"/>
      <c r="F32" s="280"/>
      <c r="G32" s="280"/>
      <c r="H32" s="280"/>
      <c r="I32" s="281"/>
      <c r="J32" s="282">
        <f>SUM(J12:J29)</f>
        <v>6575</v>
      </c>
      <c r="K32" s="19"/>
      <c r="M32" s="19"/>
    </row>
    <row r="33" spans="1:14" ht="13.8" thickBot="1" x14ac:dyDescent="0.3">
      <c r="A33" s="280"/>
      <c r="B33" s="280"/>
      <c r="C33" s="280"/>
      <c r="D33" s="280"/>
      <c r="E33" s="280"/>
      <c r="F33" s="280"/>
      <c r="G33" s="280"/>
      <c r="H33" s="280"/>
      <c r="I33" s="281"/>
      <c r="J33" s="283"/>
    </row>
    <row r="34" spans="1:14" ht="13.8" thickTop="1" x14ac:dyDescent="0.25">
      <c r="A34" s="284" t="s">
        <v>157</v>
      </c>
      <c r="B34" s="284"/>
      <c r="C34" s="284"/>
      <c r="D34" s="284"/>
      <c r="E34" s="284"/>
      <c r="F34" s="284"/>
      <c r="G34" s="284"/>
      <c r="H34" s="284"/>
      <c r="I34" s="285"/>
      <c r="J34" s="286">
        <v>20420</v>
      </c>
    </row>
    <row r="35" spans="1:14" ht="13.8" thickBot="1" x14ac:dyDescent="0.3">
      <c r="A35" s="284"/>
      <c r="B35" s="284"/>
      <c r="C35" s="284"/>
      <c r="D35" s="284"/>
      <c r="E35" s="284"/>
      <c r="F35" s="284"/>
      <c r="G35" s="284"/>
      <c r="H35" s="284"/>
      <c r="I35" s="285"/>
      <c r="J35" s="287"/>
      <c r="M35" s="19"/>
    </row>
    <row r="36" spans="1:14" ht="13.8" thickTop="1" x14ac:dyDescent="0.25">
      <c r="A36" s="269" t="s">
        <v>19</v>
      </c>
      <c r="B36" s="269"/>
      <c r="C36" s="269"/>
      <c r="D36" s="20"/>
      <c r="E36" s="21"/>
      <c r="F36" s="22"/>
      <c r="G36" s="22"/>
      <c r="H36" s="22"/>
    </row>
    <row r="37" spans="1:14" x14ac:dyDescent="0.25">
      <c r="A37" s="270" t="s">
        <v>66</v>
      </c>
      <c r="B37" s="270"/>
      <c r="C37" s="270"/>
      <c r="D37" s="23"/>
      <c r="E37" s="270" t="s">
        <v>361</v>
      </c>
      <c r="F37" s="270"/>
      <c r="G37" s="270"/>
      <c r="H37" s="23"/>
      <c r="L37" s="19"/>
      <c r="M37" s="19"/>
      <c r="N37" s="19"/>
    </row>
    <row r="38" spans="1:14" x14ac:dyDescent="0.25">
      <c r="A38" s="270"/>
      <c r="B38" s="270"/>
      <c r="C38" s="270"/>
      <c r="D38" s="23"/>
      <c r="E38" s="270" t="s">
        <v>159</v>
      </c>
      <c r="F38" s="270"/>
      <c r="G38" s="270"/>
      <c r="H38" s="23"/>
    </row>
    <row r="39" spans="1:14" x14ac:dyDescent="0.25">
      <c r="A39" s="270"/>
      <c r="B39" s="270"/>
      <c r="C39" s="270"/>
      <c r="D39" s="23"/>
      <c r="E39" s="270"/>
      <c r="F39" s="270"/>
      <c r="G39" s="270"/>
      <c r="H39" s="23"/>
      <c r="L39" s="19"/>
    </row>
    <row r="40" spans="1:14" x14ac:dyDescent="0.25">
      <c r="A40" s="270"/>
      <c r="B40" s="270"/>
      <c r="C40" s="270"/>
      <c r="D40" s="23"/>
      <c r="E40" s="24"/>
      <c r="F40" s="24"/>
      <c r="G40" s="24"/>
      <c r="H40" s="25">
        <v>13850</v>
      </c>
    </row>
  </sheetData>
  <mergeCells count="35">
    <mergeCell ref="A40:C40"/>
    <mergeCell ref="A36:C36"/>
    <mergeCell ref="A37:C37"/>
    <mergeCell ref="E37:G37"/>
    <mergeCell ref="A38:C38"/>
    <mergeCell ref="E38:G38"/>
    <mergeCell ref="A39:C39"/>
    <mergeCell ref="E39:G39"/>
    <mergeCell ref="I30:I31"/>
    <mergeCell ref="J30:J31"/>
    <mergeCell ref="A32:I33"/>
    <mergeCell ref="J32:J33"/>
    <mergeCell ref="A34:I35"/>
    <mergeCell ref="J34:J35"/>
    <mergeCell ref="A30:C31"/>
    <mergeCell ref="D30:D31"/>
    <mergeCell ref="E30:E31"/>
    <mergeCell ref="F30:F31"/>
    <mergeCell ref="G30:G31"/>
    <mergeCell ref="H30:H31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002060"/>
  </sheetPr>
  <dimension ref="A1:S39"/>
  <sheetViews>
    <sheetView topLeftCell="A19" zoomScaleNormal="100" workbookViewId="0">
      <selection activeCell="H43" sqref="H43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359</v>
      </c>
      <c r="B6" s="312"/>
      <c r="C6" s="312"/>
      <c r="D6" s="313"/>
      <c r="E6" s="261" t="s">
        <v>3</v>
      </c>
      <c r="F6" s="262"/>
      <c r="G6" s="262"/>
      <c r="H6" s="265">
        <f>J31</f>
        <v>9525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49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51</v>
      </c>
      <c r="B12" s="57">
        <v>2</v>
      </c>
      <c r="C12" s="57"/>
      <c r="D12" s="11"/>
      <c r="E12" s="57"/>
      <c r="F12" s="57">
        <v>150</v>
      </c>
      <c r="G12" s="57"/>
      <c r="H12" s="57"/>
      <c r="I12" s="57"/>
      <c r="J12" s="57">
        <f>SUM(D12:I12)</f>
        <v>150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3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2</v>
      </c>
      <c r="C16" s="57"/>
      <c r="D16" s="16"/>
      <c r="E16" s="17"/>
      <c r="F16" s="17">
        <v>150</v>
      </c>
      <c r="G16" s="17"/>
      <c r="H16" s="17"/>
      <c r="I16" s="57"/>
      <c r="J16" s="57">
        <f>SUM(D16:I16)</f>
        <v>150</v>
      </c>
      <c r="P16" s="14"/>
      <c r="S16" s="14"/>
    </row>
    <row r="17" spans="1:19" ht="15" customHeight="1" x14ac:dyDescent="0.25">
      <c r="A17" s="60" t="s">
        <v>52</v>
      </c>
      <c r="B17" s="57"/>
      <c r="C17" s="57">
        <v>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64</v>
      </c>
      <c r="B19" s="57"/>
      <c r="C19" s="57"/>
      <c r="D19" s="57"/>
      <c r="E19" s="57">
        <v>3355</v>
      </c>
      <c r="F19" s="57"/>
      <c r="G19" s="57"/>
      <c r="H19" s="57"/>
      <c r="I19" s="13"/>
      <c r="J19" s="57">
        <f t="shared" ref="J19:J24" si="0">SUM(D19:I19)</f>
        <v>3355</v>
      </c>
      <c r="P19" s="14"/>
      <c r="S19" s="14"/>
    </row>
    <row r="20" spans="1:19" ht="15" customHeight="1" x14ac:dyDescent="0.25">
      <c r="A20" s="56" t="s">
        <v>232</v>
      </c>
      <c r="B20" s="57"/>
      <c r="C20" s="57"/>
      <c r="D20" s="57"/>
      <c r="E20" s="11">
        <v>1100</v>
      </c>
      <c r="F20" s="57"/>
      <c r="G20" s="57"/>
      <c r="H20" s="57"/>
      <c r="I20" s="57"/>
      <c r="J20" s="57">
        <f t="shared" si="0"/>
        <v>1100</v>
      </c>
      <c r="P20" s="14"/>
      <c r="S20" s="14"/>
    </row>
    <row r="21" spans="1:19" ht="15" customHeight="1" x14ac:dyDescent="0.25">
      <c r="A21" s="56" t="s">
        <v>167</v>
      </c>
      <c r="B21" s="57"/>
      <c r="C21" s="57"/>
      <c r="D21" s="57">
        <v>185</v>
      </c>
      <c r="E21" s="57"/>
      <c r="F21" s="57"/>
      <c r="G21" s="57"/>
      <c r="H21" s="57"/>
      <c r="I21" s="57"/>
      <c r="J21" s="57">
        <f t="shared" si="0"/>
        <v>185</v>
      </c>
      <c r="P21" s="14"/>
      <c r="S21" s="14"/>
    </row>
    <row r="22" spans="1:19" ht="15" customHeight="1" x14ac:dyDescent="0.25">
      <c r="A22" s="56" t="s">
        <v>89</v>
      </c>
      <c r="B22" s="57"/>
      <c r="C22" s="57"/>
      <c r="D22" s="57">
        <v>1230</v>
      </c>
      <c r="E22" s="57"/>
      <c r="F22" s="17"/>
      <c r="G22" s="17"/>
      <c r="H22" s="17"/>
      <c r="I22" s="57"/>
      <c r="J22" s="57">
        <f t="shared" si="0"/>
        <v>1230</v>
      </c>
      <c r="P22" s="14"/>
      <c r="S22" s="14"/>
    </row>
    <row r="23" spans="1:19" ht="15" customHeight="1" x14ac:dyDescent="0.25">
      <c r="A23" s="56" t="s">
        <v>362</v>
      </c>
      <c r="B23" s="57"/>
      <c r="C23" s="57"/>
      <c r="D23" s="57">
        <v>570</v>
      </c>
      <c r="E23" s="57"/>
      <c r="F23" s="17"/>
      <c r="G23" s="17"/>
      <c r="H23" s="17"/>
      <c r="I23" s="57"/>
      <c r="J23" s="57">
        <f t="shared" si="0"/>
        <v>570</v>
      </c>
      <c r="P23" s="14"/>
      <c r="S23" s="14"/>
    </row>
    <row r="24" spans="1:19" ht="15" customHeight="1" x14ac:dyDescent="0.25">
      <c r="A24" s="56" t="s">
        <v>365</v>
      </c>
      <c r="B24" s="57"/>
      <c r="C24" s="57"/>
      <c r="D24" s="11"/>
      <c r="E24" s="11">
        <v>240</v>
      </c>
      <c r="F24" s="11"/>
      <c r="G24" s="11"/>
      <c r="H24" s="11"/>
      <c r="I24" s="57"/>
      <c r="J24" s="57">
        <f t="shared" si="0"/>
        <v>240</v>
      </c>
      <c r="P24" s="14"/>
      <c r="S24" s="14"/>
    </row>
    <row r="25" spans="1:19" ht="15" customHeight="1" x14ac:dyDescent="0.25">
      <c r="A25" s="56" t="s">
        <v>363</v>
      </c>
      <c r="B25" s="57"/>
      <c r="C25" s="57"/>
      <c r="D25" s="11"/>
      <c r="E25" s="11">
        <v>200</v>
      </c>
      <c r="F25" s="11"/>
      <c r="G25" s="11"/>
      <c r="H25" s="11"/>
      <c r="I25" s="13"/>
      <c r="J25" s="57">
        <f t="shared" ref="J25:J28" si="1">SUM(D25:I25)</f>
        <v>200</v>
      </c>
      <c r="P25" s="14"/>
      <c r="S25" s="14"/>
    </row>
    <row r="26" spans="1:19" ht="15" customHeight="1" x14ac:dyDescent="0.25">
      <c r="A26" s="56" t="s">
        <v>59</v>
      </c>
      <c r="B26" s="57">
        <v>3</v>
      </c>
      <c r="C26" s="57"/>
      <c r="D26" s="11"/>
      <c r="E26" s="11"/>
      <c r="F26" s="11"/>
      <c r="G26" s="11"/>
      <c r="H26" s="11">
        <v>395</v>
      </c>
      <c r="I26" s="13"/>
      <c r="J26" s="57">
        <f t="shared" si="1"/>
        <v>395</v>
      </c>
      <c r="P26" s="14"/>
      <c r="S26" s="14"/>
    </row>
    <row r="27" spans="1:19" ht="15" customHeight="1" x14ac:dyDescent="0.25">
      <c r="A27" s="56" t="s">
        <v>58</v>
      </c>
      <c r="B27" s="57"/>
      <c r="C27" s="57"/>
      <c r="D27" s="11"/>
      <c r="E27" s="11">
        <v>1605</v>
      </c>
      <c r="F27" s="11"/>
      <c r="G27" s="11"/>
      <c r="H27" s="11"/>
      <c r="I27" s="13"/>
      <c r="J27" s="57">
        <f t="shared" si="1"/>
        <v>1605</v>
      </c>
      <c r="P27" s="14"/>
      <c r="S27" s="14"/>
    </row>
    <row r="28" spans="1:19" ht="15" customHeight="1" thickBot="1" x14ac:dyDescent="0.3">
      <c r="A28" s="56" t="s">
        <v>95</v>
      </c>
      <c r="B28" s="57"/>
      <c r="C28" s="57"/>
      <c r="D28" s="11"/>
      <c r="E28" s="11">
        <v>345</v>
      </c>
      <c r="F28" s="11"/>
      <c r="G28" s="11"/>
      <c r="H28" s="11"/>
      <c r="I28" s="13"/>
      <c r="J28" s="57">
        <f t="shared" si="1"/>
        <v>345</v>
      </c>
      <c r="P28" s="14"/>
      <c r="S28" s="14"/>
    </row>
    <row r="29" spans="1:19" ht="13.2" customHeight="1" x14ac:dyDescent="0.25">
      <c r="A29" s="288" t="s">
        <v>17</v>
      </c>
      <c r="B29" s="289"/>
      <c r="C29" s="290"/>
      <c r="D29" s="276">
        <f>SUM(D12:D28)</f>
        <v>1985</v>
      </c>
      <c r="E29" s="276">
        <f>SUM(E12:E28)</f>
        <v>6845</v>
      </c>
      <c r="F29" s="276">
        <f>SUM(F12:F28)</f>
        <v>300</v>
      </c>
      <c r="G29" s="276"/>
      <c r="H29" s="276">
        <f>SUM(H12:H28)</f>
        <v>395</v>
      </c>
      <c r="I29" s="276"/>
      <c r="J29" s="278">
        <f>SUM(D29:I30)</f>
        <v>9525</v>
      </c>
      <c r="K29" s="19"/>
      <c r="L29" s="19"/>
    </row>
    <row r="30" spans="1:19" ht="13.8" customHeight="1" thickBot="1" x14ac:dyDescent="0.3">
      <c r="A30" s="291"/>
      <c r="B30" s="292"/>
      <c r="C30" s="293"/>
      <c r="D30" s="277"/>
      <c r="E30" s="277"/>
      <c r="F30" s="277"/>
      <c r="G30" s="277"/>
      <c r="H30" s="277"/>
      <c r="I30" s="277"/>
      <c r="J30" s="279"/>
      <c r="K30" s="19"/>
      <c r="L30" s="19"/>
      <c r="O30" s="19"/>
    </row>
    <row r="31" spans="1:19" x14ac:dyDescent="0.25">
      <c r="A31" s="280" t="s">
        <v>18</v>
      </c>
      <c r="B31" s="280"/>
      <c r="C31" s="280"/>
      <c r="D31" s="280"/>
      <c r="E31" s="280"/>
      <c r="F31" s="280"/>
      <c r="G31" s="280"/>
      <c r="H31" s="280"/>
      <c r="I31" s="281"/>
      <c r="J31" s="282">
        <f>SUM(J12:J28)</f>
        <v>9525</v>
      </c>
      <c r="K31" s="19"/>
      <c r="M31" s="19"/>
    </row>
    <row r="32" spans="1:19" ht="13.8" thickBot="1" x14ac:dyDescent="0.3">
      <c r="A32" s="280"/>
      <c r="B32" s="280"/>
      <c r="C32" s="280"/>
      <c r="D32" s="280"/>
      <c r="E32" s="280"/>
      <c r="F32" s="280"/>
      <c r="G32" s="280"/>
      <c r="H32" s="280"/>
      <c r="I32" s="281"/>
      <c r="J32" s="283"/>
    </row>
    <row r="33" spans="1:14" ht="13.8" thickTop="1" x14ac:dyDescent="0.25">
      <c r="A33" s="284" t="s">
        <v>216</v>
      </c>
      <c r="B33" s="284"/>
      <c r="C33" s="284"/>
      <c r="D33" s="284"/>
      <c r="E33" s="284"/>
      <c r="F33" s="284"/>
      <c r="G33" s="284"/>
      <c r="H33" s="284"/>
      <c r="I33" s="285"/>
      <c r="J33" s="286">
        <v>20420</v>
      </c>
    </row>
    <row r="34" spans="1:14" ht="13.8" thickBot="1" x14ac:dyDescent="0.3">
      <c r="A34" s="284"/>
      <c r="B34" s="284"/>
      <c r="C34" s="284"/>
      <c r="D34" s="284"/>
      <c r="E34" s="284"/>
      <c r="F34" s="284"/>
      <c r="G34" s="284"/>
      <c r="H34" s="284"/>
      <c r="I34" s="285"/>
      <c r="J34" s="287"/>
      <c r="M34" s="19"/>
    </row>
    <row r="35" spans="1:14" ht="13.8" thickTop="1" x14ac:dyDescent="0.25">
      <c r="A35" s="269" t="s">
        <v>19</v>
      </c>
      <c r="B35" s="269"/>
      <c r="C35" s="269"/>
      <c r="D35" s="20"/>
      <c r="E35" s="21"/>
      <c r="F35" s="22"/>
      <c r="G35" s="22"/>
      <c r="H35" s="22"/>
    </row>
    <row r="36" spans="1:14" x14ac:dyDescent="0.25">
      <c r="A36" s="270" t="s">
        <v>66</v>
      </c>
      <c r="B36" s="270"/>
      <c r="C36" s="270"/>
      <c r="D36" s="23"/>
      <c r="E36" s="270" t="s">
        <v>364</v>
      </c>
      <c r="F36" s="270"/>
      <c r="G36" s="270"/>
      <c r="H36" s="23"/>
      <c r="L36" s="19"/>
      <c r="M36" s="19"/>
      <c r="N36" s="19"/>
    </row>
    <row r="37" spans="1:14" x14ac:dyDescent="0.25">
      <c r="A37" s="270" t="s">
        <v>46</v>
      </c>
      <c r="B37" s="270"/>
      <c r="C37" s="270"/>
      <c r="D37" s="23"/>
      <c r="E37" s="270" t="s">
        <v>159</v>
      </c>
      <c r="F37" s="270"/>
      <c r="G37" s="270"/>
      <c r="H37" s="23"/>
    </row>
    <row r="38" spans="1:14" x14ac:dyDescent="0.25">
      <c r="A38" s="270" t="s">
        <v>169</v>
      </c>
      <c r="B38" s="270"/>
      <c r="C38" s="270"/>
      <c r="D38" s="23"/>
      <c r="E38" s="270" t="s">
        <v>124</v>
      </c>
      <c r="F38" s="270"/>
      <c r="G38" s="270"/>
      <c r="H38" s="23"/>
      <c r="L38" s="19"/>
    </row>
    <row r="39" spans="1:14" x14ac:dyDescent="0.25">
      <c r="A39" s="270" t="s">
        <v>307</v>
      </c>
      <c r="B39" s="270"/>
      <c r="C39" s="270"/>
      <c r="D39" s="23"/>
      <c r="E39" s="24"/>
      <c r="F39" s="24"/>
      <c r="G39" s="24"/>
      <c r="H39" s="25">
        <v>10895</v>
      </c>
    </row>
  </sheetData>
  <mergeCells count="35">
    <mergeCell ref="A39:C39"/>
    <mergeCell ref="A35:C35"/>
    <mergeCell ref="A36:C36"/>
    <mergeCell ref="E36:G36"/>
    <mergeCell ref="A37:C37"/>
    <mergeCell ref="E37:G37"/>
    <mergeCell ref="A38:C38"/>
    <mergeCell ref="E38:G38"/>
    <mergeCell ref="I29:I30"/>
    <mergeCell ref="J29:J30"/>
    <mergeCell ref="A31:I32"/>
    <mergeCell ref="J31:J32"/>
    <mergeCell ref="A33:I34"/>
    <mergeCell ref="J33:J34"/>
    <mergeCell ref="A29:C30"/>
    <mergeCell ref="D29:D30"/>
    <mergeCell ref="E29:E30"/>
    <mergeCell ref="F29:F30"/>
    <mergeCell ref="G29:G30"/>
    <mergeCell ref="H29:H30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6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148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442</v>
      </c>
      <c r="B11" s="64">
        <f>SUM('A Fan'!F12:F16)</f>
        <v>870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468</v>
      </c>
      <c r="B12" s="64">
        <f>'A Fan'!E19</f>
        <v>195</v>
      </c>
      <c r="C12" s="64" t="s">
        <v>76</v>
      </c>
      <c r="D12" s="59" t="s">
        <v>126</v>
      </c>
      <c r="E12" s="59"/>
      <c r="F12" s="59" t="s">
        <v>102</v>
      </c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469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462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69</v>
      </c>
      <c r="B17" s="59">
        <f>'A Fan'!D22</f>
        <v>45</v>
      </c>
      <c r="C17" s="64" t="s">
        <v>8</v>
      </c>
      <c r="D17" s="57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6"/>
      <c r="B18" s="64"/>
      <c r="C18" s="64"/>
      <c r="D18" s="57"/>
      <c r="E18" s="57"/>
      <c r="F18" s="59"/>
      <c r="G18" s="71"/>
      <c r="H18" s="71"/>
    </row>
    <row r="19" spans="1:8" ht="15" customHeight="1" x14ac:dyDescent="0.25">
      <c r="A19" s="56" t="s">
        <v>354</v>
      </c>
      <c r="B19" s="64">
        <f>'A Fan'!E23</f>
        <v>600</v>
      </c>
      <c r="C19" s="64" t="s">
        <v>76</v>
      </c>
      <c r="D19" s="57" t="s">
        <v>77</v>
      </c>
      <c r="E19" s="57"/>
      <c r="F19" s="59" t="s">
        <v>102</v>
      </c>
      <c r="G19" s="58"/>
      <c r="H19" s="58"/>
    </row>
    <row r="20" spans="1:8" ht="15" customHeight="1" x14ac:dyDescent="0.25">
      <c r="A20" s="56"/>
      <c r="B20" s="64"/>
      <c r="C20" s="64"/>
      <c r="D20" s="57"/>
      <c r="E20" s="57"/>
      <c r="F20" s="59"/>
      <c r="G20" s="58"/>
      <c r="H20" s="58"/>
    </row>
    <row r="21" spans="1:8" ht="15" customHeight="1" x14ac:dyDescent="0.25">
      <c r="A21" s="56" t="s">
        <v>95</v>
      </c>
      <c r="B21" s="64">
        <f>'A Fan'!E24</f>
        <v>205</v>
      </c>
      <c r="C21" s="64" t="s">
        <v>76</v>
      </c>
      <c r="D21" s="57" t="s">
        <v>77</v>
      </c>
      <c r="E21" s="57"/>
      <c r="F21" s="59" t="s">
        <v>102</v>
      </c>
      <c r="G21" s="67"/>
      <c r="H21" s="67"/>
    </row>
    <row r="22" spans="1:8" ht="15" customHeight="1" x14ac:dyDescent="0.25">
      <c r="A22" s="56"/>
      <c r="B22" s="64"/>
      <c r="C22" s="64"/>
      <c r="D22" s="57"/>
      <c r="E22" s="57"/>
      <c r="F22" s="59"/>
      <c r="G22" s="67"/>
      <c r="H22" s="67"/>
    </row>
    <row r="23" spans="1:8" ht="15" customHeight="1" x14ac:dyDescent="0.25">
      <c r="A23" s="56" t="s">
        <v>58</v>
      </c>
      <c r="B23" s="59">
        <f>'A Fan'!D25</f>
        <v>3185</v>
      </c>
      <c r="C23" s="64" t="s">
        <v>8</v>
      </c>
      <c r="D23" s="57" t="s">
        <v>77</v>
      </c>
      <c r="E23" s="57"/>
      <c r="F23" s="59" t="s">
        <v>102</v>
      </c>
      <c r="G23" s="67"/>
      <c r="H23" s="67"/>
    </row>
    <row r="24" spans="1:8" ht="15" customHeight="1" x14ac:dyDescent="0.25">
      <c r="A24" s="56"/>
      <c r="B24" s="59"/>
      <c r="C24" s="64"/>
      <c r="D24" s="57"/>
      <c r="E24" s="57"/>
      <c r="F24" s="59"/>
      <c r="G24" s="67"/>
      <c r="H24" s="67"/>
    </row>
    <row r="25" spans="1:8" ht="15" customHeight="1" x14ac:dyDescent="0.25">
      <c r="A25" s="56" t="s">
        <v>155</v>
      </c>
      <c r="B25" s="59">
        <f>'A Fan'!E26</f>
        <v>440</v>
      </c>
      <c r="C25" s="64" t="s">
        <v>76</v>
      </c>
      <c r="D25" s="59" t="s">
        <v>72</v>
      </c>
      <c r="E25" s="57"/>
      <c r="F25" s="59" t="s">
        <v>102</v>
      </c>
      <c r="G25" s="67"/>
      <c r="H25" s="67"/>
    </row>
    <row r="26" spans="1:8" ht="15" customHeight="1" x14ac:dyDescent="0.25">
      <c r="A26" s="56"/>
      <c r="B26" s="59"/>
      <c r="C26" s="64"/>
      <c r="D26" s="59"/>
      <c r="E26" s="57"/>
      <c r="F26" s="59"/>
      <c r="G26" s="67"/>
      <c r="H26" s="67"/>
    </row>
    <row r="27" spans="1:8" ht="15" customHeight="1" x14ac:dyDescent="0.25">
      <c r="A27" s="56" t="s">
        <v>338</v>
      </c>
      <c r="B27" s="59">
        <f>'A Fan'!D27</f>
        <v>575</v>
      </c>
      <c r="C27" s="64" t="s">
        <v>8</v>
      </c>
      <c r="D27" s="57" t="s">
        <v>77</v>
      </c>
      <c r="E27" s="57"/>
      <c r="F27" s="59" t="s">
        <v>102</v>
      </c>
      <c r="G27" s="67"/>
      <c r="H27" s="67"/>
    </row>
    <row r="28" spans="1:8" ht="15" customHeight="1" x14ac:dyDescent="0.25">
      <c r="A28" s="56"/>
      <c r="B28" s="59"/>
      <c r="C28" s="64"/>
      <c r="D28" s="57"/>
      <c r="E28" s="57"/>
      <c r="F28" s="59"/>
      <c r="G28" s="67"/>
      <c r="H28" s="67"/>
    </row>
    <row r="29" spans="1:8" ht="15" customHeight="1" x14ac:dyDescent="0.25">
      <c r="A29" s="56" t="s">
        <v>347</v>
      </c>
      <c r="B29" s="59">
        <f>'A Fan'!D28</f>
        <v>1165</v>
      </c>
      <c r="C29" s="64" t="s">
        <v>8</v>
      </c>
      <c r="D29" s="57" t="s">
        <v>77</v>
      </c>
      <c r="E29" s="57"/>
      <c r="F29" s="59" t="s">
        <v>102</v>
      </c>
      <c r="G29" s="67"/>
      <c r="H29" s="67"/>
    </row>
    <row r="30" spans="1:8" ht="15" customHeight="1" x14ac:dyDescent="0.25">
      <c r="A30" s="56"/>
      <c r="B30" s="59"/>
      <c r="C30" s="64"/>
      <c r="D30" s="57"/>
      <c r="E30" s="57"/>
      <c r="F30" s="59"/>
      <c r="G30" s="67"/>
      <c r="H30" s="67"/>
    </row>
    <row r="31" spans="1:8" ht="15" customHeight="1" x14ac:dyDescent="0.25">
      <c r="A31" s="56" t="s">
        <v>339</v>
      </c>
      <c r="B31" s="59">
        <f>'A Fan'!D29</f>
        <v>720</v>
      </c>
      <c r="C31" s="64" t="s">
        <v>8</v>
      </c>
      <c r="D31" s="57" t="s">
        <v>77</v>
      </c>
      <c r="E31" s="57"/>
      <c r="F31" s="59" t="s">
        <v>102</v>
      </c>
      <c r="G31" s="71"/>
      <c r="H31" s="71"/>
    </row>
    <row r="32" spans="1:8" ht="15" customHeight="1" x14ac:dyDescent="0.25">
      <c r="A32" s="56"/>
      <c r="B32" s="59">
        <f>'A Fan'!E29</f>
        <v>910</v>
      </c>
      <c r="C32" s="64" t="s">
        <v>76</v>
      </c>
      <c r="D32" s="57" t="s">
        <v>77</v>
      </c>
      <c r="E32" s="57"/>
      <c r="F32" s="59" t="s">
        <v>102</v>
      </c>
      <c r="G32" s="71"/>
      <c r="H32" s="71"/>
    </row>
    <row r="33" spans="1:8" ht="15" customHeight="1" x14ac:dyDescent="0.25">
      <c r="A33" s="56"/>
      <c r="B33" s="59"/>
      <c r="C33" s="64"/>
      <c r="D33" s="57"/>
      <c r="E33" s="57"/>
      <c r="F33" s="59"/>
      <c r="G33" s="71"/>
      <c r="H33" s="71"/>
    </row>
    <row r="34" spans="1:8" ht="15" customHeight="1" x14ac:dyDescent="0.25">
      <c r="A34" s="56" t="s">
        <v>348</v>
      </c>
      <c r="B34" s="59">
        <f>'A Fan'!E30</f>
        <v>130</v>
      </c>
      <c r="C34" s="64" t="s">
        <v>76</v>
      </c>
      <c r="D34" s="57" t="s">
        <v>77</v>
      </c>
      <c r="E34" s="57"/>
      <c r="F34" s="59" t="s">
        <v>102</v>
      </c>
      <c r="G34" s="67"/>
      <c r="H34" s="67"/>
    </row>
    <row r="35" spans="1:8" ht="15" customHeight="1" x14ac:dyDescent="0.25">
      <c r="A35" s="56"/>
      <c r="B35" s="59"/>
      <c r="C35" s="64"/>
      <c r="D35" s="57"/>
      <c r="E35" s="57"/>
      <c r="F35" s="59"/>
      <c r="G35" s="67"/>
      <c r="H35" s="67"/>
    </row>
    <row r="36" spans="1:8" ht="15" customHeight="1" x14ac:dyDescent="0.25">
      <c r="A36" s="56" t="s">
        <v>89</v>
      </c>
      <c r="B36" s="59">
        <f>'A Fan'!D31</f>
        <v>3515</v>
      </c>
      <c r="C36" s="64" t="s">
        <v>8</v>
      </c>
      <c r="D36" s="57" t="s">
        <v>77</v>
      </c>
      <c r="E36" s="57"/>
      <c r="F36" s="59" t="s">
        <v>102</v>
      </c>
      <c r="G36" s="71"/>
      <c r="H36" s="71"/>
    </row>
    <row r="37" spans="1:8" ht="15" customHeight="1" x14ac:dyDescent="0.25">
      <c r="A37" s="56"/>
      <c r="B37" s="59"/>
      <c r="C37" s="64"/>
      <c r="D37" s="57"/>
      <c r="E37" s="57"/>
      <c r="F37" s="59"/>
      <c r="G37" s="71"/>
      <c r="H37" s="71"/>
    </row>
    <row r="38" spans="1:8" ht="15" customHeight="1" x14ac:dyDescent="0.25">
      <c r="A38" s="56" t="s">
        <v>341</v>
      </c>
      <c r="B38" s="59">
        <f>'A Fan'!E32</f>
        <v>510</v>
      </c>
      <c r="C38" s="64" t="s">
        <v>76</v>
      </c>
      <c r="D38" s="57" t="s">
        <v>77</v>
      </c>
      <c r="E38" s="57"/>
      <c r="F38" s="57" t="s">
        <v>73</v>
      </c>
      <c r="G38" s="53"/>
      <c r="H38" s="53"/>
    </row>
    <row r="39" spans="1:8" ht="15" customHeight="1" x14ac:dyDescent="0.25">
      <c r="A39" s="56"/>
      <c r="B39" s="59"/>
      <c r="C39" s="64"/>
      <c r="D39" s="57"/>
      <c r="E39" s="57"/>
      <c r="F39" s="57"/>
      <c r="G39" s="53"/>
      <c r="H39" s="53"/>
    </row>
    <row r="40" spans="1:8" ht="15" customHeight="1" x14ac:dyDescent="0.25">
      <c r="A40" s="56" t="s">
        <v>93</v>
      </c>
      <c r="B40" s="59">
        <f>'A Fan'!D33</f>
        <v>1020</v>
      </c>
      <c r="C40" s="64" t="s">
        <v>8</v>
      </c>
      <c r="D40" s="57" t="s">
        <v>77</v>
      </c>
      <c r="E40" s="57"/>
      <c r="F40" s="57" t="s">
        <v>116</v>
      </c>
      <c r="G40" s="71"/>
      <c r="H40" s="71"/>
    </row>
    <row r="41" spans="1:8" ht="15" customHeight="1" x14ac:dyDescent="0.25">
      <c r="A41" s="56"/>
      <c r="B41" s="59"/>
      <c r="C41" s="64"/>
      <c r="D41" s="57"/>
      <c r="E41" s="57"/>
      <c r="F41" s="57"/>
      <c r="G41" s="71"/>
      <c r="H41" s="71"/>
    </row>
    <row r="42" spans="1:8" ht="15" customHeight="1" x14ac:dyDescent="0.25">
      <c r="A42" s="56" t="s">
        <v>343</v>
      </c>
      <c r="B42" s="59">
        <f>'A Fan'!D34</f>
        <v>475</v>
      </c>
      <c r="C42" s="64" t="s">
        <v>8</v>
      </c>
      <c r="D42" s="57" t="s">
        <v>77</v>
      </c>
      <c r="E42" s="57"/>
      <c r="F42" s="59" t="s">
        <v>102</v>
      </c>
      <c r="G42" s="71"/>
      <c r="H42" s="71"/>
    </row>
    <row r="43" spans="1:8" ht="15" customHeight="1" x14ac:dyDescent="0.25">
      <c r="A43" s="56"/>
      <c r="B43" s="59"/>
      <c r="C43" s="64"/>
      <c r="D43" s="57"/>
      <c r="E43" s="57"/>
      <c r="F43" s="59"/>
      <c r="G43" s="71"/>
      <c r="H43" s="71"/>
    </row>
    <row r="44" spans="1:8" ht="15" customHeight="1" x14ac:dyDescent="0.25">
      <c r="A44" s="56" t="s">
        <v>344</v>
      </c>
      <c r="B44" s="59">
        <f>'A Fan'!E35</f>
        <v>45</v>
      </c>
      <c r="C44" s="64" t="s">
        <v>76</v>
      </c>
      <c r="D44" s="57" t="s">
        <v>77</v>
      </c>
      <c r="E44" s="57"/>
      <c r="F44" s="59" t="s">
        <v>102</v>
      </c>
      <c r="G44" s="67"/>
      <c r="H44" s="67"/>
    </row>
    <row r="45" spans="1:8" ht="15" customHeight="1" x14ac:dyDescent="0.25">
      <c r="A45" s="56"/>
      <c r="B45" s="59"/>
      <c r="C45" s="64"/>
      <c r="D45" s="57"/>
      <c r="E45" s="57"/>
      <c r="F45" s="59"/>
      <c r="G45" s="67"/>
      <c r="H45" s="67"/>
    </row>
    <row r="46" spans="1:8" ht="15" customHeight="1" x14ac:dyDescent="0.25">
      <c r="A46" s="56" t="s">
        <v>196</v>
      </c>
      <c r="B46" s="59">
        <f>'A Fan'!E36</f>
        <v>65</v>
      </c>
      <c r="C46" s="64" t="s">
        <v>76</v>
      </c>
      <c r="D46" s="57" t="s">
        <v>77</v>
      </c>
      <c r="E46" s="57"/>
      <c r="F46" s="59" t="s">
        <v>102</v>
      </c>
      <c r="G46" s="67"/>
      <c r="H46" s="67"/>
    </row>
    <row r="47" spans="1:8" ht="15" customHeight="1" x14ac:dyDescent="0.25">
      <c r="A47" s="56"/>
      <c r="B47" s="59"/>
      <c r="C47" s="64"/>
      <c r="D47" s="57"/>
      <c r="E47" s="57"/>
      <c r="F47" s="59"/>
      <c r="G47" s="67"/>
      <c r="H47" s="67"/>
    </row>
    <row r="48" spans="1:8" ht="15" customHeight="1" x14ac:dyDescent="0.25">
      <c r="A48" s="56" t="s">
        <v>342</v>
      </c>
      <c r="B48" s="59">
        <f>'A Fan'!D37</f>
        <v>1280</v>
      </c>
      <c r="C48" s="64" t="s">
        <v>8</v>
      </c>
      <c r="D48" s="57" t="s">
        <v>77</v>
      </c>
      <c r="E48" s="57"/>
      <c r="F48" s="59" t="s">
        <v>102</v>
      </c>
      <c r="G48" s="67"/>
      <c r="H48" s="67"/>
    </row>
    <row r="49" spans="1:8" ht="15" customHeight="1" x14ac:dyDescent="0.25">
      <c r="A49" s="56"/>
      <c r="B49" s="59"/>
      <c r="C49" s="64"/>
      <c r="D49" s="57"/>
      <c r="E49" s="57"/>
      <c r="F49" s="59"/>
      <c r="G49" s="67"/>
      <c r="H49" s="67"/>
    </row>
    <row r="50" spans="1:8" ht="15" customHeight="1" x14ac:dyDescent="0.25">
      <c r="A50" s="56" t="s">
        <v>349</v>
      </c>
      <c r="B50" s="59">
        <f>'A Fan'!E38</f>
        <v>425</v>
      </c>
      <c r="C50" s="64" t="s">
        <v>76</v>
      </c>
      <c r="D50" s="57" t="s">
        <v>77</v>
      </c>
      <c r="E50" s="57"/>
      <c r="F50" s="59" t="s">
        <v>102</v>
      </c>
      <c r="G50" s="67"/>
      <c r="H50" s="67"/>
    </row>
    <row r="51" spans="1:8" ht="15" customHeight="1" x14ac:dyDescent="0.25">
      <c r="A51" s="56"/>
      <c r="B51" s="59"/>
      <c r="C51" s="64"/>
      <c r="D51" s="57"/>
      <c r="E51" s="57"/>
      <c r="F51" s="59"/>
      <c r="G51" s="67"/>
      <c r="H51" s="67"/>
    </row>
    <row r="52" spans="1:8" ht="15" customHeight="1" x14ac:dyDescent="0.25">
      <c r="A52" s="56" t="s">
        <v>350</v>
      </c>
      <c r="B52" s="59">
        <f>'A Fan'!D39</f>
        <v>65</v>
      </c>
      <c r="C52" s="64" t="s">
        <v>8</v>
      </c>
      <c r="D52" s="59" t="s">
        <v>72</v>
      </c>
      <c r="E52" s="57"/>
      <c r="F52" s="59" t="s">
        <v>102</v>
      </c>
      <c r="G52" s="72"/>
      <c r="H52" s="72"/>
    </row>
    <row r="53" spans="1:8" ht="15" customHeight="1" x14ac:dyDescent="0.25">
      <c r="A53" s="56"/>
      <c r="B53" s="59"/>
      <c r="C53" s="64"/>
      <c r="D53" s="59"/>
      <c r="E53" s="57"/>
      <c r="F53" s="59"/>
      <c r="G53" s="72"/>
      <c r="H53" s="72"/>
    </row>
    <row r="54" spans="1:8" ht="15" customHeight="1" x14ac:dyDescent="0.25">
      <c r="A54" s="56" t="s">
        <v>167</v>
      </c>
      <c r="B54" s="59">
        <f>'A Fan'!D40</f>
        <v>205</v>
      </c>
      <c r="C54" s="64" t="s">
        <v>8</v>
      </c>
      <c r="D54" s="57" t="s">
        <v>77</v>
      </c>
      <c r="E54" s="57"/>
      <c r="F54" s="59" t="s">
        <v>102</v>
      </c>
      <c r="G54" s="71"/>
      <c r="H54" s="71"/>
    </row>
    <row r="55" spans="1:8" ht="15" customHeight="1" x14ac:dyDescent="0.25">
      <c r="A55" s="56"/>
      <c r="B55" s="59"/>
      <c r="C55" s="64"/>
      <c r="D55" s="57"/>
      <c r="E55" s="57"/>
      <c r="F55" s="59"/>
      <c r="G55" s="71"/>
      <c r="H55" s="71"/>
    </row>
    <row r="56" spans="1:8" ht="15" customHeight="1" x14ac:dyDescent="0.25">
      <c r="A56" s="56" t="s">
        <v>257</v>
      </c>
      <c r="B56" s="59">
        <f>'A Fan'!E41</f>
        <v>480</v>
      </c>
      <c r="C56" s="64" t="s">
        <v>76</v>
      </c>
      <c r="D56" s="57" t="s">
        <v>77</v>
      </c>
      <c r="E56" s="57"/>
      <c r="F56" s="57" t="s">
        <v>103</v>
      </c>
      <c r="G56" s="67"/>
      <c r="H56" s="67"/>
    </row>
    <row r="57" spans="1:8" ht="15" customHeight="1" x14ac:dyDescent="0.25">
      <c r="A57" s="56"/>
      <c r="B57" s="59">
        <f>'A Fan'!H41</f>
        <v>200</v>
      </c>
      <c r="C57" s="64" t="s">
        <v>183</v>
      </c>
      <c r="D57" s="57" t="s">
        <v>77</v>
      </c>
      <c r="E57" s="57"/>
      <c r="F57" s="57" t="s">
        <v>103</v>
      </c>
      <c r="G57" s="67"/>
      <c r="H57" s="67"/>
    </row>
    <row r="58" spans="1:8" ht="15" customHeight="1" x14ac:dyDescent="0.25">
      <c r="A58" s="56"/>
      <c r="B58" s="59"/>
      <c r="C58" s="64"/>
      <c r="D58" s="57"/>
      <c r="E58" s="57"/>
      <c r="F58" s="57"/>
      <c r="G58" s="67"/>
      <c r="H58" s="67"/>
    </row>
    <row r="59" spans="1:8" ht="15" customHeight="1" thickBot="1" x14ac:dyDescent="0.3">
      <c r="A59" s="56" t="s">
        <v>212</v>
      </c>
      <c r="B59" s="59">
        <f>'A Fan'!D42</f>
        <v>1920</v>
      </c>
      <c r="C59" s="64" t="s">
        <v>8</v>
      </c>
      <c r="D59" s="57" t="s">
        <v>77</v>
      </c>
      <c r="E59" s="57"/>
      <c r="F59" s="59" t="s">
        <v>102</v>
      </c>
      <c r="G59" s="71"/>
      <c r="H59" s="67"/>
    </row>
    <row r="60" spans="1:8" ht="16.2" thickBot="1" x14ac:dyDescent="0.3">
      <c r="A60" s="301" t="s">
        <v>31</v>
      </c>
      <c r="B60" s="302"/>
      <c r="C60" s="302"/>
      <c r="D60" s="302"/>
      <c r="E60" s="302"/>
      <c r="F60" s="303"/>
      <c r="G60" s="61">
        <f>SUM(G11:G59)</f>
        <v>0</v>
      </c>
      <c r="H60" s="61">
        <f>SUM(H11:H59)</f>
        <v>0</v>
      </c>
    </row>
    <row r="61" spans="1:8" ht="15.6" x14ac:dyDescent="0.25">
      <c r="A61" s="300" t="s">
        <v>125</v>
      </c>
      <c r="B61" s="300"/>
      <c r="C61" s="300"/>
      <c r="D61" s="29"/>
      <c r="E61" s="29"/>
      <c r="F61" s="29"/>
      <c r="G61" s="29"/>
      <c r="H61" s="29"/>
    </row>
    <row r="62" spans="1:8" ht="15.6" x14ac:dyDescent="0.25">
      <c r="A62" s="80" t="s">
        <v>597</v>
      </c>
      <c r="B62" s="29"/>
      <c r="C62" s="29"/>
      <c r="D62" s="29"/>
      <c r="E62" s="29"/>
      <c r="F62" s="29"/>
      <c r="G62" s="29"/>
      <c r="H62" s="29"/>
    </row>
    <row r="63" spans="1:8" ht="15.6" x14ac:dyDescent="0.25">
      <c r="D63" s="29"/>
      <c r="E63" s="29"/>
      <c r="F63" s="29"/>
      <c r="G63" s="31"/>
      <c r="H63" s="31"/>
    </row>
    <row r="64" spans="1:8" ht="15.6" x14ac:dyDescent="0.25">
      <c r="A64" s="29"/>
      <c r="B64" s="30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30"/>
      <c r="E67" s="29"/>
      <c r="F67" s="29"/>
      <c r="G67" s="29"/>
      <c r="H67" s="29"/>
    </row>
    <row r="68" spans="1:8" ht="15.6" x14ac:dyDescent="0.25">
      <c r="A68" s="29"/>
      <c r="B68" s="30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  <row r="81" spans="1:8" ht="15.6" x14ac:dyDescent="0.25">
      <c r="A81" s="29"/>
      <c r="B81" s="29"/>
      <c r="C81" s="29"/>
      <c r="D81" s="29"/>
      <c r="E81" s="29"/>
      <c r="F81" s="29"/>
      <c r="G81" s="29"/>
      <c r="H81" s="29"/>
    </row>
    <row r="82" spans="1:8" ht="15.6" x14ac:dyDescent="0.25">
      <c r="A82" s="29"/>
      <c r="B82" s="29"/>
      <c r="C82" s="29"/>
      <c r="D82" s="29"/>
      <c r="E82" s="29"/>
      <c r="F82" s="29"/>
      <c r="G82" s="29"/>
      <c r="H82" s="29"/>
    </row>
    <row r="83" spans="1:8" ht="15.6" x14ac:dyDescent="0.25">
      <c r="A83" s="29"/>
      <c r="B83" s="29"/>
      <c r="C83" s="29"/>
      <c r="D83" s="29"/>
      <c r="E83" s="29"/>
      <c r="F83" s="29"/>
      <c r="G83" s="29"/>
      <c r="H83" s="29"/>
    </row>
    <row r="84" spans="1:8" ht="15.6" x14ac:dyDescent="0.25">
      <c r="A84" s="29"/>
      <c r="B84" s="29"/>
      <c r="C84" s="29"/>
      <c r="D84" s="29"/>
      <c r="E84" s="29"/>
      <c r="F84" s="29"/>
      <c r="G84" s="29"/>
      <c r="H84" s="29"/>
    </row>
    <row r="85" spans="1:8" ht="15.6" x14ac:dyDescent="0.25">
      <c r="A85" s="29"/>
      <c r="B85" s="29"/>
      <c r="C85" s="29"/>
      <c r="D85" s="29"/>
      <c r="E85" s="29"/>
      <c r="F85" s="29"/>
      <c r="G85" s="29"/>
      <c r="H85" s="29"/>
    </row>
    <row r="86" spans="1:8" ht="15.6" x14ac:dyDescent="0.25">
      <c r="A86" s="29"/>
      <c r="B86" s="29"/>
      <c r="C86" s="29"/>
      <c r="D86" s="29"/>
      <c r="E86" s="29"/>
      <c r="F86" s="29"/>
      <c r="G86" s="29"/>
      <c r="H86" s="29"/>
    </row>
    <row r="87" spans="1:8" ht="15.6" x14ac:dyDescent="0.25">
      <c r="A87" s="29"/>
      <c r="B87" s="29"/>
      <c r="C87" s="29"/>
      <c r="D87" s="29"/>
      <c r="E87" s="29"/>
      <c r="F87" s="29"/>
      <c r="G87" s="29"/>
      <c r="H87" s="29"/>
    </row>
    <row r="88" spans="1:8" ht="15.6" x14ac:dyDescent="0.25">
      <c r="A88" s="29"/>
      <c r="B88" s="29"/>
      <c r="C88" s="29"/>
      <c r="D88" s="29"/>
      <c r="E88" s="29"/>
      <c r="F88" s="29"/>
      <c r="G88" s="29"/>
      <c r="H88" s="29"/>
    </row>
    <row r="89" spans="1:8" ht="15.6" x14ac:dyDescent="0.25">
      <c r="A89" s="29"/>
      <c r="B89" s="29"/>
      <c r="C89" s="29"/>
      <c r="D89" s="29"/>
      <c r="E89" s="29"/>
      <c r="F89" s="29"/>
      <c r="G89" s="29"/>
      <c r="H89" s="29"/>
    </row>
    <row r="90" spans="1:8" ht="15.6" x14ac:dyDescent="0.25">
      <c r="A90" s="29"/>
      <c r="B90" s="29"/>
      <c r="C90" s="29"/>
      <c r="D90" s="29"/>
      <c r="E90" s="29"/>
      <c r="F90" s="29"/>
      <c r="G90" s="29"/>
      <c r="H90" s="29"/>
    </row>
    <row r="91" spans="1:8" ht="15.6" x14ac:dyDescent="0.25">
      <c r="A91" s="29"/>
      <c r="B91" s="29"/>
      <c r="C91" s="29"/>
      <c r="D91" s="29"/>
      <c r="E91" s="29"/>
      <c r="F91" s="29"/>
      <c r="G91" s="29"/>
      <c r="H91" s="29"/>
    </row>
    <row r="92" spans="1:8" ht="15.6" x14ac:dyDescent="0.25">
      <c r="A92" s="29"/>
      <c r="B92" s="29"/>
      <c r="C92" s="29"/>
      <c r="D92" s="29"/>
      <c r="E92" s="29"/>
      <c r="F92" s="29"/>
      <c r="G92" s="29"/>
      <c r="H92" s="29"/>
    </row>
    <row r="93" spans="1:8" ht="15.6" x14ac:dyDescent="0.25">
      <c r="A93" s="29"/>
      <c r="B93" s="29"/>
      <c r="C93" s="29"/>
      <c r="D93" s="29"/>
      <c r="E93" s="29"/>
      <c r="F93" s="29"/>
      <c r="G93" s="29"/>
      <c r="H93" s="29"/>
    </row>
    <row r="94" spans="1:8" ht="15.6" x14ac:dyDescent="0.25">
      <c r="A94" s="29"/>
      <c r="B94" s="29"/>
      <c r="C94" s="29"/>
      <c r="D94" s="29"/>
      <c r="E94" s="29"/>
      <c r="F94" s="29"/>
      <c r="G94" s="29"/>
      <c r="H94" s="29"/>
    </row>
    <row r="95" spans="1:8" ht="15.6" x14ac:dyDescent="0.25">
      <c r="A95" s="29"/>
      <c r="B95" s="29"/>
      <c r="C95" s="29"/>
      <c r="D95" s="29"/>
      <c r="E95" s="29"/>
      <c r="F95" s="29"/>
      <c r="G95" s="29"/>
      <c r="H95" s="29"/>
    </row>
    <row r="96" spans="1:8" ht="15.6" x14ac:dyDescent="0.25">
      <c r="A96" s="29"/>
      <c r="B96" s="29"/>
      <c r="C96" s="29"/>
      <c r="D96" s="29"/>
      <c r="E96" s="29"/>
      <c r="F96" s="29"/>
      <c r="G96" s="29"/>
      <c r="H96" s="29"/>
    </row>
  </sheetData>
  <mergeCells count="12">
    <mergeCell ref="A60:F60"/>
    <mergeCell ref="A61:C61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2060"/>
  </sheetPr>
  <dimension ref="A1:S45"/>
  <sheetViews>
    <sheetView topLeftCell="A22" zoomScaleNormal="100" workbookViewId="0">
      <selection activeCell="H56" sqref="H56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345</v>
      </c>
      <c r="B6" s="312"/>
      <c r="C6" s="312"/>
      <c r="D6" s="313"/>
      <c r="E6" s="261" t="s">
        <v>3</v>
      </c>
      <c r="F6" s="262"/>
      <c r="G6" s="262"/>
      <c r="H6" s="265">
        <f>J37</f>
        <v>9860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200</v>
      </c>
      <c r="G12" s="57"/>
      <c r="H12" s="57"/>
      <c r="I12" s="57"/>
      <c r="J12" s="57">
        <f>SUM(D12:I12)</f>
        <v>200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2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235</v>
      </c>
      <c r="G16" s="17"/>
      <c r="H16" s="17"/>
      <c r="I16" s="57"/>
      <c r="J16" s="57">
        <f>SUM(D16:I16)</f>
        <v>235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2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351</v>
      </c>
      <c r="B19" s="57">
        <v>1</v>
      </c>
      <c r="C19" s="57"/>
      <c r="D19" s="57"/>
      <c r="E19" s="17">
        <v>65</v>
      </c>
      <c r="G19" s="57"/>
      <c r="H19" s="57"/>
      <c r="I19" s="13"/>
      <c r="J19" s="57">
        <f>SUM(D19:I19)</f>
        <v>65</v>
      </c>
      <c r="P19" s="14"/>
      <c r="S19" s="14"/>
    </row>
    <row r="20" spans="1:19" ht="15" customHeight="1" x14ac:dyDescent="0.25">
      <c r="A20" s="60" t="s">
        <v>52</v>
      </c>
      <c r="B20" s="57"/>
      <c r="C20" s="57">
        <v>2</v>
      </c>
      <c r="D20" s="16"/>
      <c r="E20" s="57"/>
      <c r="F20" s="57"/>
      <c r="G20" s="57"/>
      <c r="H20" s="57"/>
      <c r="I20" s="13"/>
      <c r="J20" s="57"/>
      <c r="P20" s="14"/>
      <c r="S20" s="14"/>
    </row>
    <row r="21" spans="1:19" ht="15" customHeight="1" x14ac:dyDescent="0.25">
      <c r="A21" s="60" t="s">
        <v>54</v>
      </c>
      <c r="B21" s="57"/>
      <c r="C21" s="57">
        <v>1</v>
      </c>
      <c r="D21" s="57"/>
      <c r="E21" s="57"/>
      <c r="F21" s="18"/>
      <c r="G21" s="57"/>
      <c r="H21" s="57"/>
      <c r="I21" s="13"/>
      <c r="J21" s="57"/>
      <c r="P21" s="14"/>
      <c r="S21" s="14"/>
    </row>
    <row r="22" spans="1:19" ht="15" customHeight="1" x14ac:dyDescent="0.25">
      <c r="A22" s="56" t="s">
        <v>69</v>
      </c>
      <c r="B22" s="57">
        <v>1</v>
      </c>
      <c r="C22" s="57"/>
      <c r="D22" s="16">
        <v>45</v>
      </c>
      <c r="E22" s="57"/>
      <c r="F22" s="57"/>
      <c r="G22" s="57"/>
      <c r="H22" s="57"/>
      <c r="I22" s="13"/>
      <c r="J22" s="57">
        <f t="shared" ref="J22:J27" si="0">SUM(D22:I22)</f>
        <v>45</v>
      </c>
      <c r="P22" s="14"/>
      <c r="S22" s="14"/>
    </row>
    <row r="23" spans="1:19" ht="15" customHeight="1" x14ac:dyDescent="0.25">
      <c r="A23" s="56" t="s">
        <v>354</v>
      </c>
      <c r="B23" s="57"/>
      <c r="C23" s="57"/>
      <c r="D23" s="11"/>
      <c r="E23" s="57">
        <v>600</v>
      </c>
      <c r="F23" s="57"/>
      <c r="G23" s="57"/>
      <c r="H23" s="57"/>
      <c r="I23" s="57"/>
      <c r="J23" s="57">
        <f t="shared" si="0"/>
        <v>600</v>
      </c>
      <c r="P23" s="14"/>
      <c r="S23" s="14"/>
    </row>
    <row r="24" spans="1:19" ht="15" customHeight="1" x14ac:dyDescent="0.25">
      <c r="A24" s="56" t="s">
        <v>58</v>
      </c>
      <c r="B24" s="57"/>
      <c r="C24" s="57"/>
      <c r="D24" s="11">
        <v>1320</v>
      </c>
      <c r="E24" s="57"/>
      <c r="F24" s="57"/>
      <c r="G24" s="57"/>
      <c r="H24" s="57"/>
      <c r="I24" s="57"/>
      <c r="J24" s="57">
        <f t="shared" si="0"/>
        <v>1320</v>
      </c>
      <c r="P24" s="14"/>
      <c r="S24" s="14"/>
    </row>
    <row r="25" spans="1:19" ht="15" customHeight="1" x14ac:dyDescent="0.25">
      <c r="A25" s="56" t="s">
        <v>280</v>
      </c>
      <c r="B25" s="57"/>
      <c r="C25" s="57"/>
      <c r="D25" s="11"/>
      <c r="E25" s="57">
        <v>165</v>
      </c>
      <c r="F25" s="17"/>
      <c r="G25" s="17"/>
      <c r="H25" s="17"/>
      <c r="I25" s="57"/>
      <c r="J25" s="57">
        <f t="shared" si="0"/>
        <v>165</v>
      </c>
      <c r="P25" s="14"/>
      <c r="S25" s="14"/>
    </row>
    <row r="26" spans="1:19" ht="15" customHeight="1" x14ac:dyDescent="0.25">
      <c r="A26" s="56" t="s">
        <v>347</v>
      </c>
      <c r="B26" s="57">
        <v>2</v>
      </c>
      <c r="C26" s="57"/>
      <c r="D26" s="11">
        <v>1165</v>
      </c>
      <c r="E26" s="57"/>
      <c r="F26" s="17"/>
      <c r="G26" s="17"/>
      <c r="H26" s="17"/>
      <c r="I26" s="57"/>
      <c r="J26" s="57">
        <f t="shared" si="0"/>
        <v>1165</v>
      </c>
      <c r="P26" s="14"/>
      <c r="S26" s="14"/>
    </row>
    <row r="27" spans="1:19" ht="15" customHeight="1" x14ac:dyDescent="0.25">
      <c r="A27" s="56" t="s">
        <v>348</v>
      </c>
      <c r="B27" s="57"/>
      <c r="C27" s="57"/>
      <c r="D27" s="11"/>
      <c r="E27" s="11">
        <v>130</v>
      </c>
      <c r="F27" s="11"/>
      <c r="G27" s="11"/>
      <c r="H27" s="11"/>
      <c r="I27" s="57"/>
      <c r="J27" s="57">
        <f t="shared" si="0"/>
        <v>130</v>
      </c>
      <c r="P27" s="14"/>
      <c r="S27" s="14"/>
    </row>
    <row r="28" spans="1:19" ht="15" customHeight="1" x14ac:dyDescent="0.25">
      <c r="A28" s="56" t="s">
        <v>89</v>
      </c>
      <c r="B28" s="57"/>
      <c r="C28" s="57"/>
      <c r="D28" s="11">
        <v>2545</v>
      </c>
      <c r="E28" s="11"/>
      <c r="F28" s="11"/>
      <c r="G28" s="11"/>
      <c r="H28" s="11"/>
      <c r="I28" s="13"/>
      <c r="J28" s="57">
        <f t="shared" ref="J28:J31" si="1">SUM(D28:I28)</f>
        <v>2545</v>
      </c>
      <c r="P28" s="14"/>
      <c r="S28" s="14"/>
    </row>
    <row r="29" spans="1:19" ht="15" customHeight="1" x14ac:dyDescent="0.25">
      <c r="A29" s="56" t="s">
        <v>245</v>
      </c>
      <c r="B29" s="57"/>
      <c r="C29" s="57"/>
      <c r="D29" s="11">
        <v>435</v>
      </c>
      <c r="E29" s="11"/>
      <c r="F29" s="11"/>
      <c r="G29" s="11"/>
      <c r="H29" s="11"/>
      <c r="I29" s="13"/>
      <c r="J29" s="57">
        <f t="shared" si="1"/>
        <v>435</v>
      </c>
      <c r="P29" s="14"/>
      <c r="S29" s="14"/>
    </row>
    <row r="30" spans="1:19" ht="15" customHeight="1" x14ac:dyDescent="0.25">
      <c r="A30" s="56" t="s">
        <v>349</v>
      </c>
      <c r="B30" s="57"/>
      <c r="C30" s="57"/>
      <c r="D30" s="11"/>
      <c r="E30" s="11">
        <v>425</v>
      </c>
      <c r="F30" s="11"/>
      <c r="G30" s="11"/>
      <c r="H30" s="11"/>
      <c r="I30" s="13"/>
      <c r="J30" s="57">
        <f t="shared" si="1"/>
        <v>425</v>
      </c>
      <c r="P30" s="14"/>
      <c r="S30" s="14"/>
    </row>
    <row r="31" spans="1:19" ht="15" customHeight="1" x14ac:dyDescent="0.25">
      <c r="A31" s="56" t="s">
        <v>350</v>
      </c>
      <c r="B31" s="57"/>
      <c r="C31" s="57"/>
      <c r="D31" s="11">
        <v>65</v>
      </c>
      <c r="E31" s="11"/>
      <c r="F31" s="11"/>
      <c r="G31" s="11"/>
      <c r="H31" s="11"/>
      <c r="I31" s="13"/>
      <c r="J31" s="57">
        <f t="shared" si="1"/>
        <v>65</v>
      </c>
      <c r="P31" s="14"/>
      <c r="S31" s="14"/>
    </row>
    <row r="32" spans="1:19" ht="15" customHeight="1" x14ac:dyDescent="0.25">
      <c r="A32" s="56" t="s">
        <v>167</v>
      </c>
      <c r="B32" s="57"/>
      <c r="C32" s="57"/>
      <c r="D32" s="11">
        <v>205</v>
      </c>
      <c r="E32" s="11"/>
      <c r="F32" s="11"/>
      <c r="G32" s="11"/>
      <c r="H32" s="11"/>
      <c r="I32" s="13"/>
      <c r="J32" s="57">
        <f>SUM(D32:I32)</f>
        <v>205</v>
      </c>
      <c r="P32" s="14"/>
      <c r="S32" s="14"/>
    </row>
    <row r="33" spans="1:19" ht="15" customHeight="1" x14ac:dyDescent="0.25">
      <c r="A33" s="56" t="s">
        <v>257</v>
      </c>
      <c r="B33" s="57">
        <v>3</v>
      </c>
      <c r="C33" s="57"/>
      <c r="D33" s="11"/>
      <c r="E33" s="11">
        <v>240</v>
      </c>
      <c r="F33" s="11"/>
      <c r="G33" s="11"/>
      <c r="H33" s="11">
        <v>100</v>
      </c>
      <c r="I33" s="57"/>
      <c r="J33" s="57">
        <f t="shared" ref="J33" si="2">SUM(D33:I33)</f>
        <v>340</v>
      </c>
      <c r="P33" s="14"/>
      <c r="S33" s="14"/>
    </row>
    <row r="34" spans="1:19" ht="15" customHeight="1" thickBot="1" x14ac:dyDescent="0.3">
      <c r="A34" s="56" t="s">
        <v>212</v>
      </c>
      <c r="B34" s="57"/>
      <c r="C34" s="57"/>
      <c r="D34" s="11">
        <v>1920</v>
      </c>
      <c r="E34" s="11"/>
      <c r="F34" s="11"/>
      <c r="G34" s="11"/>
      <c r="H34" s="11"/>
      <c r="I34" s="13"/>
      <c r="J34" s="57">
        <f>SUM(D34:I34)</f>
        <v>1920</v>
      </c>
      <c r="P34" s="14"/>
      <c r="S34" s="14"/>
    </row>
    <row r="35" spans="1:19" ht="13.2" customHeight="1" x14ac:dyDescent="0.25">
      <c r="A35" s="288" t="s">
        <v>17</v>
      </c>
      <c r="B35" s="289"/>
      <c r="C35" s="290"/>
      <c r="D35" s="276">
        <f>SUM(D12:D34)</f>
        <v>7700</v>
      </c>
      <c r="E35" s="276">
        <f>SUM(E12:E34)</f>
        <v>1625</v>
      </c>
      <c r="F35" s="276">
        <f>SUM(F12:F34)</f>
        <v>435</v>
      </c>
      <c r="G35" s="276"/>
      <c r="H35" s="276">
        <f>SUM(H12:H34)</f>
        <v>100</v>
      </c>
      <c r="I35" s="276"/>
      <c r="J35" s="278">
        <f>SUM(D35:I36)</f>
        <v>9860</v>
      </c>
      <c r="K35" s="19"/>
      <c r="L35" s="19"/>
    </row>
    <row r="36" spans="1:19" ht="13.8" customHeight="1" thickBot="1" x14ac:dyDescent="0.3">
      <c r="A36" s="291"/>
      <c r="B36" s="292"/>
      <c r="C36" s="293"/>
      <c r="D36" s="277"/>
      <c r="E36" s="277"/>
      <c r="F36" s="277"/>
      <c r="G36" s="277"/>
      <c r="H36" s="277"/>
      <c r="I36" s="277"/>
      <c r="J36" s="279"/>
      <c r="K36" s="19"/>
      <c r="L36" s="19"/>
      <c r="O36" s="19"/>
    </row>
    <row r="37" spans="1:19" x14ac:dyDescent="0.25">
      <c r="A37" s="280" t="s">
        <v>18</v>
      </c>
      <c r="B37" s="280"/>
      <c r="C37" s="280"/>
      <c r="D37" s="280"/>
      <c r="E37" s="280"/>
      <c r="F37" s="280"/>
      <c r="G37" s="280"/>
      <c r="H37" s="280"/>
      <c r="I37" s="281"/>
      <c r="J37" s="282">
        <f>SUM(J12:J34)</f>
        <v>9860</v>
      </c>
      <c r="K37" s="19"/>
      <c r="M37" s="19"/>
    </row>
    <row r="38" spans="1:19" ht="13.8" thickBot="1" x14ac:dyDescent="0.3">
      <c r="A38" s="280"/>
      <c r="B38" s="280"/>
      <c r="C38" s="280"/>
      <c r="D38" s="280"/>
      <c r="E38" s="280"/>
      <c r="F38" s="280"/>
      <c r="G38" s="280"/>
      <c r="H38" s="280"/>
      <c r="I38" s="281"/>
      <c r="J38" s="283"/>
    </row>
    <row r="39" spans="1:19" ht="13.8" thickTop="1" x14ac:dyDescent="0.25">
      <c r="A39" s="284" t="s">
        <v>157</v>
      </c>
      <c r="B39" s="284"/>
      <c r="C39" s="284"/>
      <c r="D39" s="284"/>
      <c r="E39" s="284"/>
      <c r="F39" s="284"/>
      <c r="G39" s="284"/>
      <c r="H39" s="284"/>
      <c r="I39" s="285"/>
      <c r="J39" s="286">
        <v>12460</v>
      </c>
      <c r="L39" s="55">
        <v>24924</v>
      </c>
    </row>
    <row r="40" spans="1:19" ht="13.8" thickBot="1" x14ac:dyDescent="0.3">
      <c r="A40" s="284"/>
      <c r="B40" s="284"/>
      <c r="C40" s="284"/>
      <c r="D40" s="284"/>
      <c r="E40" s="284"/>
      <c r="F40" s="284"/>
      <c r="G40" s="284"/>
      <c r="H40" s="284"/>
      <c r="I40" s="285"/>
      <c r="J40" s="287"/>
      <c r="M40" s="19"/>
    </row>
    <row r="41" spans="1:19" ht="13.8" thickTop="1" x14ac:dyDescent="0.25">
      <c r="A41" s="269" t="s">
        <v>19</v>
      </c>
      <c r="B41" s="269"/>
      <c r="C41" s="269"/>
      <c r="D41" s="20"/>
      <c r="E41" s="21"/>
      <c r="F41" s="22"/>
      <c r="G41" s="22"/>
      <c r="H41" s="22"/>
    </row>
    <row r="42" spans="1:19" x14ac:dyDescent="0.25">
      <c r="A42" s="270" t="s">
        <v>124</v>
      </c>
      <c r="B42" s="270"/>
      <c r="C42" s="270"/>
      <c r="D42" s="23"/>
      <c r="E42" s="270" t="s">
        <v>66</v>
      </c>
      <c r="F42" s="270"/>
      <c r="G42" s="270"/>
      <c r="H42" s="23"/>
      <c r="M42" s="19"/>
      <c r="N42" s="19"/>
    </row>
    <row r="43" spans="1:19" x14ac:dyDescent="0.25">
      <c r="A43" s="270" t="s">
        <v>352</v>
      </c>
      <c r="B43" s="270"/>
      <c r="C43" s="270"/>
      <c r="D43" s="23"/>
      <c r="E43" s="270" t="s">
        <v>46</v>
      </c>
      <c r="F43" s="270"/>
      <c r="G43" s="270"/>
      <c r="H43" s="23"/>
    </row>
    <row r="44" spans="1:19" x14ac:dyDescent="0.25">
      <c r="A44" s="270" t="s">
        <v>159</v>
      </c>
      <c r="B44" s="270"/>
      <c r="C44" s="270"/>
      <c r="D44" s="23"/>
      <c r="E44" s="270"/>
      <c r="F44" s="270"/>
      <c r="G44" s="270"/>
      <c r="H44" s="23"/>
      <c r="L44" s="19"/>
    </row>
    <row r="45" spans="1:19" x14ac:dyDescent="0.25">
      <c r="A45" s="270"/>
      <c r="B45" s="270"/>
      <c r="C45" s="270"/>
      <c r="D45" s="23"/>
      <c r="E45" s="24"/>
      <c r="F45" s="24"/>
      <c r="G45" s="24"/>
      <c r="H45" s="25">
        <v>2600</v>
      </c>
    </row>
  </sheetData>
  <mergeCells count="35">
    <mergeCell ref="A45:C45"/>
    <mergeCell ref="A41:C41"/>
    <mergeCell ref="A42:C42"/>
    <mergeCell ref="E42:G42"/>
    <mergeCell ref="A43:C43"/>
    <mergeCell ref="E43:G43"/>
    <mergeCell ref="A44:C44"/>
    <mergeCell ref="E44:G44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002060"/>
  </sheetPr>
  <dimension ref="A1:S45"/>
  <sheetViews>
    <sheetView topLeftCell="A22" zoomScaleNormal="100" workbookViewId="0">
      <selection activeCell="H56" sqref="H56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11" t="s">
        <v>337</v>
      </c>
      <c r="B6" s="312"/>
      <c r="C6" s="312"/>
      <c r="D6" s="313"/>
      <c r="E6" s="261" t="s">
        <v>3</v>
      </c>
      <c r="F6" s="262"/>
      <c r="G6" s="262"/>
      <c r="H6" s="265">
        <f>J37</f>
        <v>9385</v>
      </c>
      <c r="I6" s="267" t="s">
        <v>20</v>
      </c>
      <c r="J6" s="268"/>
    </row>
    <row r="7" spans="1:19" ht="17.399999999999999" customHeight="1" x14ac:dyDescent="0.25">
      <c r="A7" s="314"/>
      <c r="B7" s="315"/>
      <c r="C7" s="315"/>
      <c r="D7" s="31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281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51</v>
      </c>
      <c r="B12" s="57">
        <v>1</v>
      </c>
      <c r="C12" s="57"/>
      <c r="D12" s="11"/>
      <c r="E12" s="57"/>
      <c r="F12" s="57">
        <v>200</v>
      </c>
      <c r="G12" s="57"/>
      <c r="H12" s="57"/>
      <c r="I12" s="57"/>
      <c r="J12" s="57">
        <f>SUM(D12:I12)</f>
        <v>200</v>
      </c>
      <c r="P12" s="12"/>
      <c r="S12" s="12"/>
    </row>
    <row r="13" spans="1:19" ht="15" customHeight="1" x14ac:dyDescent="0.25">
      <c r="A13" s="60" t="s">
        <v>52</v>
      </c>
      <c r="B13" s="57"/>
      <c r="C13" s="57">
        <v>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53</v>
      </c>
      <c r="B14" s="57"/>
      <c r="C14" s="57">
        <v>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2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56" t="s">
        <v>57</v>
      </c>
      <c r="B16" s="57">
        <v>1</v>
      </c>
      <c r="C16" s="57"/>
      <c r="D16" s="16"/>
      <c r="E16" s="17"/>
      <c r="F16" s="17">
        <v>235</v>
      </c>
      <c r="G16" s="17"/>
      <c r="H16" s="17"/>
      <c r="I16" s="57"/>
      <c r="J16" s="57">
        <f t="shared" ref="J16:J34" si="0">SUM(D16:I16)</f>
        <v>235</v>
      </c>
      <c r="P16" s="14"/>
      <c r="S16" s="14"/>
    </row>
    <row r="17" spans="1:19" ht="15" customHeight="1" x14ac:dyDescent="0.25">
      <c r="A17" s="60" t="s">
        <v>52</v>
      </c>
      <c r="B17" s="57"/>
      <c r="C17" s="57">
        <v>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5" customHeight="1" x14ac:dyDescent="0.25">
      <c r="A18" s="60" t="s">
        <v>54</v>
      </c>
      <c r="B18" s="57"/>
      <c r="C18" s="57">
        <v>2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5" customHeight="1" x14ac:dyDescent="0.25">
      <c r="A19" s="56" t="s">
        <v>101</v>
      </c>
      <c r="B19" s="57">
        <v>2</v>
      </c>
      <c r="C19" s="57"/>
      <c r="D19" s="57"/>
      <c r="E19" s="57">
        <v>130</v>
      </c>
      <c r="G19" s="57"/>
      <c r="H19" s="57"/>
      <c r="I19" s="13"/>
      <c r="J19" s="57">
        <f t="shared" si="0"/>
        <v>130</v>
      </c>
      <c r="P19" s="14"/>
      <c r="S19" s="14"/>
    </row>
    <row r="20" spans="1:19" ht="15" customHeight="1" x14ac:dyDescent="0.25">
      <c r="A20" s="60" t="s">
        <v>52</v>
      </c>
      <c r="B20" s="57"/>
      <c r="C20" s="57">
        <v>3</v>
      </c>
      <c r="D20" s="16"/>
      <c r="E20" s="57"/>
      <c r="F20" s="57"/>
      <c r="G20" s="57"/>
      <c r="H20" s="57"/>
      <c r="I20" s="13"/>
      <c r="J20" s="57"/>
      <c r="P20" s="14"/>
      <c r="S20" s="14"/>
    </row>
    <row r="21" spans="1:19" ht="15" customHeight="1" x14ac:dyDescent="0.25">
      <c r="A21" s="60" t="s">
        <v>54</v>
      </c>
      <c r="B21" s="57"/>
      <c r="C21" s="57">
        <v>2</v>
      </c>
      <c r="D21" s="57"/>
      <c r="E21" s="57"/>
      <c r="F21" s="18"/>
      <c r="G21" s="57"/>
      <c r="H21" s="57"/>
      <c r="I21" s="13"/>
      <c r="J21" s="57"/>
      <c r="P21" s="14"/>
      <c r="S21" s="14"/>
    </row>
    <row r="22" spans="1:19" ht="15" customHeight="1" x14ac:dyDescent="0.25">
      <c r="A22" s="56" t="s">
        <v>338</v>
      </c>
      <c r="B22" s="57"/>
      <c r="C22" s="57"/>
      <c r="D22" s="16">
        <v>575</v>
      </c>
      <c r="E22" s="57"/>
      <c r="F22" s="57"/>
      <c r="G22" s="57"/>
      <c r="H22" s="57"/>
      <c r="I22" s="13"/>
      <c r="J22" s="57">
        <f t="shared" si="0"/>
        <v>575</v>
      </c>
      <c r="P22" s="14"/>
      <c r="S22" s="14"/>
    </row>
    <row r="23" spans="1:19" ht="15" customHeight="1" x14ac:dyDescent="0.25">
      <c r="A23" s="56" t="s">
        <v>257</v>
      </c>
      <c r="B23" s="57">
        <v>3</v>
      </c>
      <c r="C23" s="57"/>
      <c r="D23" s="11"/>
      <c r="E23" s="57">
        <v>240</v>
      </c>
      <c r="F23" s="57"/>
      <c r="G23" s="57"/>
      <c r="H23" s="57">
        <v>100</v>
      </c>
      <c r="I23" s="57"/>
      <c r="J23" s="57">
        <f t="shared" si="0"/>
        <v>340</v>
      </c>
      <c r="P23" s="14"/>
      <c r="S23" s="14"/>
    </row>
    <row r="24" spans="1:19" ht="15" customHeight="1" x14ac:dyDescent="0.25">
      <c r="A24" s="56" t="s">
        <v>89</v>
      </c>
      <c r="B24" s="57"/>
      <c r="C24" s="57"/>
      <c r="D24" s="57">
        <v>970</v>
      </c>
      <c r="E24" s="57"/>
      <c r="F24" s="65"/>
      <c r="G24" s="57"/>
      <c r="H24" s="57"/>
      <c r="I24" s="57"/>
      <c r="J24" s="57">
        <f>SUM(D24:I24)</f>
        <v>970</v>
      </c>
      <c r="P24" s="14"/>
      <c r="S24" s="14"/>
    </row>
    <row r="25" spans="1:19" ht="15" customHeight="1" x14ac:dyDescent="0.25">
      <c r="A25" s="56" t="s">
        <v>339</v>
      </c>
      <c r="B25" s="57">
        <v>2</v>
      </c>
      <c r="C25" s="57"/>
      <c r="D25" s="11">
        <v>720</v>
      </c>
      <c r="E25" s="57">
        <v>910</v>
      </c>
      <c r="F25" s="57"/>
      <c r="G25" s="57"/>
      <c r="H25" s="57"/>
      <c r="I25" s="57"/>
      <c r="J25" s="57">
        <f t="shared" si="0"/>
        <v>1630</v>
      </c>
      <c r="P25" s="14"/>
      <c r="S25" s="14"/>
    </row>
    <row r="26" spans="1:19" ht="15" customHeight="1" x14ac:dyDescent="0.25">
      <c r="A26" s="56" t="s">
        <v>95</v>
      </c>
      <c r="B26" s="57"/>
      <c r="C26" s="57"/>
      <c r="D26" s="16"/>
      <c r="E26" s="17">
        <v>205</v>
      </c>
      <c r="F26" s="65"/>
      <c r="G26" s="57"/>
      <c r="H26" s="17"/>
      <c r="I26" s="57"/>
      <c r="J26" s="57">
        <f t="shared" si="0"/>
        <v>205</v>
      </c>
      <c r="P26" s="14"/>
      <c r="S26" s="14"/>
    </row>
    <row r="27" spans="1:19" ht="15" customHeight="1" x14ac:dyDescent="0.25">
      <c r="A27" s="56" t="s">
        <v>340</v>
      </c>
      <c r="B27" s="57"/>
      <c r="C27" s="57"/>
      <c r="D27" s="16"/>
      <c r="E27" s="17">
        <v>275</v>
      </c>
      <c r="F27" s="57"/>
      <c r="G27" s="57"/>
      <c r="H27" s="17"/>
      <c r="I27" s="57"/>
      <c r="J27" s="57">
        <f t="shared" si="0"/>
        <v>275</v>
      </c>
      <c r="P27" s="14"/>
      <c r="S27" s="14"/>
    </row>
    <row r="28" spans="1:19" ht="15" customHeight="1" x14ac:dyDescent="0.25">
      <c r="A28" s="56" t="s">
        <v>341</v>
      </c>
      <c r="B28" s="57"/>
      <c r="C28" s="57"/>
      <c r="D28" s="57"/>
      <c r="E28" s="57">
        <v>510</v>
      </c>
      <c r="F28" s="57"/>
      <c r="G28" s="57"/>
      <c r="H28" s="57"/>
      <c r="I28" s="13"/>
      <c r="J28" s="57">
        <f t="shared" si="0"/>
        <v>510</v>
      </c>
      <c r="P28" s="14"/>
      <c r="S28" s="14"/>
    </row>
    <row r="29" spans="1:19" ht="15" customHeight="1" x14ac:dyDescent="0.25">
      <c r="A29" s="56" t="s">
        <v>196</v>
      </c>
      <c r="B29" s="57"/>
      <c r="C29" s="57"/>
      <c r="D29" s="57"/>
      <c r="E29" s="57">
        <v>65</v>
      </c>
      <c r="F29" s="57"/>
      <c r="G29" s="57"/>
      <c r="H29" s="57"/>
      <c r="I29" s="13"/>
      <c r="J29" s="57">
        <f t="shared" si="0"/>
        <v>65</v>
      </c>
      <c r="P29" s="14"/>
      <c r="S29" s="14"/>
    </row>
    <row r="30" spans="1:19" ht="15" customHeight="1" x14ac:dyDescent="0.25">
      <c r="A30" s="56" t="s">
        <v>342</v>
      </c>
      <c r="B30" s="57">
        <v>2</v>
      </c>
      <c r="C30" s="57"/>
      <c r="D30" s="16">
        <v>845</v>
      </c>
      <c r="E30" s="57"/>
      <c r="F30" s="57"/>
      <c r="G30" s="57"/>
      <c r="H30" s="57"/>
      <c r="I30" s="13"/>
      <c r="J30" s="57">
        <f t="shared" si="0"/>
        <v>845</v>
      </c>
      <c r="P30" s="14"/>
      <c r="S30" s="14"/>
    </row>
    <row r="31" spans="1:19" ht="15" customHeight="1" x14ac:dyDescent="0.25">
      <c r="A31" s="56" t="s">
        <v>93</v>
      </c>
      <c r="B31" s="57"/>
      <c r="C31" s="57"/>
      <c r="D31" s="16">
        <v>1020</v>
      </c>
      <c r="E31" s="57"/>
      <c r="F31" s="57"/>
      <c r="G31" s="57"/>
      <c r="H31" s="57"/>
      <c r="I31" s="13"/>
      <c r="J31" s="57">
        <f t="shared" si="0"/>
        <v>1020</v>
      </c>
      <c r="P31" s="14"/>
      <c r="S31" s="14"/>
    </row>
    <row r="32" spans="1:19" ht="15" customHeight="1" x14ac:dyDescent="0.25">
      <c r="A32" s="56" t="s">
        <v>343</v>
      </c>
      <c r="B32" s="57"/>
      <c r="C32" s="57"/>
      <c r="D32" s="16">
        <v>475</v>
      </c>
      <c r="E32" s="57"/>
      <c r="F32" s="57"/>
      <c r="G32" s="57"/>
      <c r="H32" s="57"/>
      <c r="I32" s="13"/>
      <c r="J32" s="57">
        <f t="shared" si="0"/>
        <v>475</v>
      </c>
      <c r="P32" s="14"/>
      <c r="S32" s="14"/>
    </row>
    <row r="33" spans="1:19" ht="15" customHeight="1" x14ac:dyDescent="0.25">
      <c r="A33" s="56" t="s">
        <v>344</v>
      </c>
      <c r="B33" s="57"/>
      <c r="C33" s="57"/>
      <c r="D33" s="16"/>
      <c r="E33" s="57">
        <v>45</v>
      </c>
      <c r="F33" s="57"/>
      <c r="G33" s="57"/>
      <c r="H33" s="57"/>
      <c r="I33" s="13"/>
      <c r="J33" s="57">
        <f t="shared" si="0"/>
        <v>45</v>
      </c>
      <c r="P33" s="14"/>
      <c r="S33" s="14"/>
    </row>
    <row r="34" spans="1:19" ht="15" customHeight="1" thickBot="1" x14ac:dyDescent="0.3">
      <c r="A34" s="56" t="s">
        <v>58</v>
      </c>
      <c r="B34" s="57"/>
      <c r="C34" s="57"/>
      <c r="D34" s="16">
        <v>1865</v>
      </c>
      <c r="E34" s="57"/>
      <c r="F34" s="57"/>
      <c r="G34" s="57"/>
      <c r="H34" s="57"/>
      <c r="I34" s="13"/>
      <c r="J34" s="57">
        <f t="shared" si="0"/>
        <v>1865</v>
      </c>
      <c r="P34" s="14"/>
      <c r="S34" s="14"/>
    </row>
    <row r="35" spans="1:19" ht="13.2" customHeight="1" x14ac:dyDescent="0.25">
      <c r="A35" s="288" t="s">
        <v>17</v>
      </c>
      <c r="B35" s="289"/>
      <c r="C35" s="290"/>
      <c r="D35" s="276">
        <f>SUM(D12:D34)</f>
        <v>6470</v>
      </c>
      <c r="E35" s="276">
        <f>SUM(E12:E34)</f>
        <v>2380</v>
      </c>
      <c r="F35" s="276">
        <f>SUM(F12:F34)</f>
        <v>435</v>
      </c>
      <c r="G35" s="276"/>
      <c r="H35" s="276">
        <f>SUM(H12:H34)</f>
        <v>100</v>
      </c>
      <c r="I35" s="276"/>
      <c r="J35" s="278">
        <f>SUM(D35:I36)</f>
        <v>9385</v>
      </c>
      <c r="K35" s="19"/>
      <c r="L35" s="19"/>
    </row>
    <row r="36" spans="1:19" ht="13.8" customHeight="1" thickBot="1" x14ac:dyDescent="0.3">
      <c r="A36" s="291"/>
      <c r="B36" s="292"/>
      <c r="C36" s="293"/>
      <c r="D36" s="277"/>
      <c r="E36" s="277"/>
      <c r="F36" s="277"/>
      <c r="G36" s="277"/>
      <c r="H36" s="277"/>
      <c r="I36" s="277"/>
      <c r="J36" s="279"/>
      <c r="K36" s="19"/>
      <c r="L36" s="19"/>
      <c r="O36" s="19"/>
    </row>
    <row r="37" spans="1:19" x14ac:dyDescent="0.25">
      <c r="A37" s="280" t="s">
        <v>18</v>
      </c>
      <c r="B37" s="280"/>
      <c r="C37" s="280"/>
      <c r="D37" s="280"/>
      <c r="E37" s="280"/>
      <c r="F37" s="280"/>
      <c r="G37" s="280"/>
      <c r="H37" s="280"/>
      <c r="I37" s="281"/>
      <c r="J37" s="282">
        <f>SUM(J12:J34)</f>
        <v>9385</v>
      </c>
      <c r="K37" s="19"/>
      <c r="M37" s="19"/>
    </row>
    <row r="38" spans="1:19" ht="13.8" thickBot="1" x14ac:dyDescent="0.3">
      <c r="A38" s="280"/>
      <c r="B38" s="280"/>
      <c r="C38" s="280"/>
      <c r="D38" s="280"/>
      <c r="E38" s="280"/>
      <c r="F38" s="280"/>
      <c r="G38" s="280"/>
      <c r="H38" s="280"/>
      <c r="I38" s="281"/>
      <c r="J38" s="283"/>
    </row>
    <row r="39" spans="1:19" ht="13.8" thickTop="1" x14ac:dyDescent="0.25">
      <c r="A39" s="284" t="s">
        <v>216</v>
      </c>
      <c r="B39" s="284"/>
      <c r="C39" s="284"/>
      <c r="D39" s="284"/>
      <c r="E39" s="284"/>
      <c r="F39" s="284"/>
      <c r="G39" s="284"/>
      <c r="H39" s="284"/>
      <c r="I39" s="285"/>
      <c r="J39" s="286">
        <v>12460</v>
      </c>
    </row>
    <row r="40" spans="1:19" ht="13.8" thickBot="1" x14ac:dyDescent="0.3">
      <c r="A40" s="284"/>
      <c r="B40" s="284"/>
      <c r="C40" s="284"/>
      <c r="D40" s="284"/>
      <c r="E40" s="284"/>
      <c r="F40" s="284"/>
      <c r="G40" s="284"/>
      <c r="H40" s="284"/>
      <c r="I40" s="285"/>
      <c r="J40" s="287"/>
      <c r="M40" s="19"/>
    </row>
    <row r="41" spans="1:19" ht="13.8" thickTop="1" x14ac:dyDescent="0.25">
      <c r="A41" s="269" t="s">
        <v>19</v>
      </c>
      <c r="B41" s="269"/>
      <c r="C41" s="269"/>
      <c r="D41" s="20"/>
      <c r="E41" s="21"/>
      <c r="F41" s="22"/>
      <c r="G41" s="22"/>
      <c r="H41" s="22"/>
    </row>
    <row r="42" spans="1:19" x14ac:dyDescent="0.25">
      <c r="A42" s="270" t="s">
        <v>251</v>
      </c>
      <c r="B42" s="270"/>
      <c r="C42" s="270"/>
      <c r="D42" s="23"/>
      <c r="E42" s="270" t="s">
        <v>66</v>
      </c>
      <c r="F42" s="270"/>
      <c r="G42" s="270"/>
      <c r="H42" s="23"/>
      <c r="M42" s="19"/>
      <c r="N42" s="19"/>
    </row>
    <row r="43" spans="1:19" x14ac:dyDescent="0.25">
      <c r="A43" s="270" t="s">
        <v>46</v>
      </c>
      <c r="B43" s="270"/>
      <c r="C43" s="270"/>
      <c r="D43" s="23"/>
      <c r="E43" s="270" t="s">
        <v>159</v>
      </c>
      <c r="F43" s="270"/>
      <c r="G43" s="270"/>
      <c r="H43" s="23"/>
    </row>
    <row r="44" spans="1:19" x14ac:dyDescent="0.25">
      <c r="A44" s="270" t="s">
        <v>307</v>
      </c>
      <c r="B44" s="270"/>
      <c r="C44" s="270"/>
      <c r="D44" s="23"/>
      <c r="E44" s="270"/>
      <c r="F44" s="270"/>
      <c r="G44" s="270"/>
      <c r="H44" s="23"/>
      <c r="L44" s="19"/>
    </row>
    <row r="45" spans="1:19" x14ac:dyDescent="0.25">
      <c r="A45" s="270" t="s">
        <v>169</v>
      </c>
      <c r="B45" s="270"/>
      <c r="C45" s="270"/>
      <c r="D45" s="23"/>
      <c r="E45" s="24"/>
      <c r="F45" s="24"/>
      <c r="G45" s="24"/>
      <c r="H45" s="25">
        <v>3075</v>
      </c>
    </row>
  </sheetData>
  <mergeCells count="35">
    <mergeCell ref="A45:C45"/>
    <mergeCell ref="A41:C41"/>
    <mergeCell ref="A42:C42"/>
    <mergeCell ref="E42:G42"/>
    <mergeCell ref="A43:C43"/>
    <mergeCell ref="E43:G43"/>
    <mergeCell ref="A44:C44"/>
    <mergeCell ref="E44:G44"/>
    <mergeCell ref="I35:I36"/>
    <mergeCell ref="J35:J36"/>
    <mergeCell ref="A37:I38"/>
    <mergeCell ref="J37:J38"/>
    <mergeCell ref="A39:I40"/>
    <mergeCell ref="J39:J40"/>
    <mergeCell ref="A35:C36"/>
    <mergeCell ref="D35:D36"/>
    <mergeCell ref="E35:E36"/>
    <mergeCell ref="F35:F36"/>
    <mergeCell ref="G35:G36"/>
    <mergeCell ref="H35:H36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3"/>
  <sheetViews>
    <sheetView zoomScaleNormal="100" workbookViewId="0">
      <selection activeCell="A5" sqref="A5:H5"/>
    </sheetView>
  </sheetViews>
  <sheetFormatPr defaultColWidth="9.109375" defaultRowHeight="13.2" x14ac:dyDescent="0.25"/>
  <cols>
    <col min="1" max="1" width="22.109375" style="55" customWidth="1"/>
    <col min="2" max="2" width="9" style="55" customWidth="1"/>
    <col min="3" max="3" width="14.88671875" style="55" customWidth="1"/>
    <col min="4" max="4" width="22.3320312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231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5" t="s">
        <v>29</v>
      </c>
      <c r="G9" s="123" t="s">
        <v>127</v>
      </c>
      <c r="H9" s="123" t="s">
        <v>129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5"/>
      <c r="G10" s="124" t="s">
        <v>128</v>
      </c>
      <c r="H10" s="124" t="s">
        <v>128</v>
      </c>
    </row>
    <row r="11" spans="1:8" ht="15" customHeight="1" x14ac:dyDescent="0.25">
      <c r="A11" s="56" t="s">
        <v>427</v>
      </c>
      <c r="B11" s="64">
        <f>SUM('A Willie'!F12:F16)</f>
        <v>1320</v>
      </c>
      <c r="C11" s="64" t="s">
        <v>71</v>
      </c>
      <c r="D11" s="59" t="s">
        <v>126</v>
      </c>
      <c r="E11" s="59"/>
      <c r="F11" s="59" t="s">
        <v>102</v>
      </c>
      <c r="G11" s="67"/>
      <c r="H11" s="67"/>
    </row>
    <row r="12" spans="1:8" ht="15" customHeight="1" x14ac:dyDescent="0.25">
      <c r="A12" s="60" t="s">
        <v>75</v>
      </c>
      <c r="B12" s="64"/>
      <c r="C12" s="64"/>
      <c r="D12" s="59"/>
      <c r="E12" s="59"/>
      <c r="F12" s="59"/>
      <c r="G12" s="69"/>
      <c r="H12" s="69"/>
    </row>
    <row r="13" spans="1:8" ht="15" customHeight="1" x14ac:dyDescent="0.25">
      <c r="A13" s="50" t="s">
        <v>74</v>
      </c>
      <c r="B13" s="64"/>
      <c r="C13" s="64"/>
      <c r="D13" s="59"/>
      <c r="E13" s="59"/>
      <c r="F13" s="59"/>
      <c r="G13" s="62"/>
      <c r="H13" s="62"/>
    </row>
    <row r="14" spans="1:8" ht="15" customHeight="1" x14ac:dyDescent="0.25">
      <c r="A14" s="60" t="s">
        <v>429</v>
      </c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51" t="s">
        <v>467</v>
      </c>
      <c r="B15" s="59"/>
      <c r="C15" s="64"/>
      <c r="D15" s="59"/>
      <c r="E15" s="59"/>
      <c r="F15" s="59"/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58</v>
      </c>
      <c r="B17" s="59">
        <f>'A Willie'!E19</f>
        <v>6035</v>
      </c>
      <c r="C17" s="64" t="s">
        <v>76</v>
      </c>
      <c r="D17" s="59" t="s">
        <v>77</v>
      </c>
      <c r="E17" s="57"/>
      <c r="F17" s="59" t="s">
        <v>102</v>
      </c>
      <c r="G17" s="71"/>
      <c r="H17" s="71"/>
    </row>
    <row r="18" spans="1:8" ht="15" customHeight="1" x14ac:dyDescent="0.25">
      <c r="A18" s="56"/>
      <c r="B18" s="64"/>
      <c r="C18" s="64"/>
      <c r="D18" s="59"/>
      <c r="E18" s="57"/>
      <c r="F18" s="59"/>
      <c r="G18" s="71"/>
      <c r="H18" s="71"/>
    </row>
    <row r="19" spans="1:8" ht="15" customHeight="1" x14ac:dyDescent="0.25">
      <c r="A19" s="56" t="s">
        <v>64</v>
      </c>
      <c r="B19" s="64">
        <f>'A Willie'!E20</f>
        <v>7300</v>
      </c>
      <c r="C19" s="64" t="s">
        <v>76</v>
      </c>
      <c r="D19" s="59" t="s">
        <v>77</v>
      </c>
      <c r="E19" s="57"/>
      <c r="F19" s="59" t="s">
        <v>102</v>
      </c>
      <c r="G19" s="71"/>
      <c r="H19" s="71"/>
    </row>
    <row r="20" spans="1:8" ht="15" customHeight="1" x14ac:dyDescent="0.25">
      <c r="A20" s="56"/>
      <c r="B20" s="64"/>
      <c r="C20" s="64"/>
      <c r="D20" s="59"/>
      <c r="E20" s="57"/>
      <c r="F20" s="59"/>
      <c r="G20" s="71"/>
      <c r="H20" s="71"/>
    </row>
    <row r="21" spans="1:8" ht="15" customHeight="1" x14ac:dyDescent="0.25">
      <c r="A21" s="56" t="s">
        <v>232</v>
      </c>
      <c r="B21" s="64">
        <f>'A Willie'!D21</f>
        <v>4390</v>
      </c>
      <c r="C21" s="64" t="s">
        <v>8</v>
      </c>
      <c r="D21" s="59" t="s">
        <v>77</v>
      </c>
      <c r="E21" s="57"/>
      <c r="F21" s="59" t="s">
        <v>102</v>
      </c>
      <c r="G21" s="58"/>
      <c r="H21" s="58"/>
    </row>
    <row r="22" spans="1:8" ht="15" customHeight="1" x14ac:dyDescent="0.25">
      <c r="A22" s="56"/>
      <c r="B22" s="64"/>
      <c r="C22" s="64"/>
      <c r="D22" s="59"/>
      <c r="E22" s="57"/>
      <c r="F22" s="59"/>
      <c r="G22" s="58"/>
      <c r="H22" s="58"/>
    </row>
    <row r="23" spans="1:8" ht="15" customHeight="1" x14ac:dyDescent="0.25">
      <c r="A23" s="56" t="s">
        <v>233</v>
      </c>
      <c r="B23" s="64">
        <f>'A Willie'!E22</f>
        <v>1985</v>
      </c>
      <c r="C23" s="64" t="s">
        <v>76</v>
      </c>
      <c r="D23" s="59" t="s">
        <v>72</v>
      </c>
      <c r="E23" s="57"/>
      <c r="F23" s="59" t="s">
        <v>102</v>
      </c>
      <c r="G23" s="58"/>
      <c r="H23" s="58"/>
    </row>
    <row r="24" spans="1:8" ht="15" customHeight="1" x14ac:dyDescent="0.25">
      <c r="A24" s="56"/>
      <c r="B24" s="64"/>
      <c r="C24" s="64"/>
      <c r="D24" s="59"/>
      <c r="E24" s="57"/>
      <c r="F24" s="59"/>
      <c r="G24" s="58"/>
      <c r="H24" s="58"/>
    </row>
    <row r="25" spans="1:8" ht="15" customHeight="1" x14ac:dyDescent="0.25">
      <c r="A25" s="56" t="s">
        <v>234</v>
      </c>
      <c r="B25" s="64">
        <f>'A Willie'!D23</f>
        <v>700</v>
      </c>
      <c r="C25" s="64" t="s">
        <v>8</v>
      </c>
      <c r="D25" s="59" t="s">
        <v>77</v>
      </c>
      <c r="E25" s="57"/>
      <c r="F25" s="59" t="s">
        <v>102</v>
      </c>
      <c r="G25" s="67"/>
      <c r="H25" s="67"/>
    </row>
    <row r="26" spans="1:8" ht="15" customHeight="1" x14ac:dyDescent="0.25">
      <c r="A26" s="56"/>
      <c r="B26" s="64"/>
      <c r="C26" s="64"/>
      <c r="D26" s="59"/>
      <c r="E26" s="57"/>
      <c r="F26" s="59"/>
      <c r="G26" s="67"/>
      <c r="H26" s="67"/>
    </row>
    <row r="27" spans="1:8" ht="15" customHeight="1" x14ac:dyDescent="0.25">
      <c r="A27" s="56" t="s">
        <v>89</v>
      </c>
      <c r="B27" s="64">
        <f>'A Willie'!D24</f>
        <v>2120</v>
      </c>
      <c r="C27" s="64" t="s">
        <v>8</v>
      </c>
      <c r="D27" s="59" t="s">
        <v>77</v>
      </c>
      <c r="E27" s="57"/>
      <c r="F27" s="57" t="s">
        <v>116</v>
      </c>
      <c r="G27" s="67"/>
      <c r="H27" s="67"/>
    </row>
    <row r="28" spans="1:8" ht="15" customHeight="1" x14ac:dyDescent="0.25">
      <c r="A28" s="56"/>
      <c r="B28" s="64"/>
      <c r="C28" s="64"/>
      <c r="D28" s="59"/>
      <c r="E28" s="57"/>
      <c r="F28" s="59"/>
      <c r="G28" s="67"/>
      <c r="H28" s="67"/>
    </row>
    <row r="29" spans="1:8" ht="15" customHeight="1" x14ac:dyDescent="0.25">
      <c r="A29" s="56" t="s">
        <v>235</v>
      </c>
      <c r="B29" s="59">
        <f>'A Willie'!D25</f>
        <v>450</v>
      </c>
      <c r="C29" s="64" t="s">
        <v>8</v>
      </c>
      <c r="D29" s="59" t="s">
        <v>77</v>
      </c>
      <c r="E29" s="57"/>
      <c r="F29" s="59" t="s">
        <v>102</v>
      </c>
      <c r="G29" s="67"/>
      <c r="H29" s="67"/>
    </row>
    <row r="30" spans="1:8" ht="15" customHeight="1" x14ac:dyDescent="0.25">
      <c r="A30" s="56"/>
      <c r="B30" s="59">
        <f>'A Willie'!E25</f>
        <v>465</v>
      </c>
      <c r="C30" s="64" t="s">
        <v>76</v>
      </c>
      <c r="D30" s="59" t="s">
        <v>77</v>
      </c>
      <c r="E30" s="57"/>
      <c r="F30" s="59" t="s">
        <v>102</v>
      </c>
      <c r="G30" s="67"/>
      <c r="H30" s="67"/>
    </row>
    <row r="31" spans="1:8" ht="15" customHeight="1" x14ac:dyDescent="0.25">
      <c r="A31" s="56"/>
      <c r="B31" s="59"/>
      <c r="C31" s="64"/>
      <c r="D31" s="59"/>
      <c r="E31" s="57"/>
      <c r="F31" s="59"/>
      <c r="G31" s="67"/>
      <c r="H31" s="67"/>
    </row>
    <row r="32" spans="1:8" ht="15" customHeight="1" x14ac:dyDescent="0.25">
      <c r="A32" s="56" t="s">
        <v>236</v>
      </c>
      <c r="B32" s="59">
        <f>'A Willie'!F26</f>
        <v>1135</v>
      </c>
      <c r="C32" s="64" t="s">
        <v>71</v>
      </c>
      <c r="D32" s="59" t="s">
        <v>77</v>
      </c>
      <c r="E32" s="57"/>
      <c r="F32" s="59" t="s">
        <v>102</v>
      </c>
      <c r="G32" s="67"/>
      <c r="H32" s="67"/>
    </row>
    <row r="33" spans="1:8" ht="15" customHeight="1" x14ac:dyDescent="0.25">
      <c r="A33" s="56"/>
      <c r="B33" s="59"/>
      <c r="C33" s="64"/>
      <c r="D33" s="59"/>
      <c r="E33" s="57"/>
      <c r="F33" s="59"/>
      <c r="G33" s="67"/>
      <c r="H33" s="67"/>
    </row>
    <row r="34" spans="1:8" ht="15" customHeight="1" x14ac:dyDescent="0.25">
      <c r="A34" s="56" t="s">
        <v>241</v>
      </c>
      <c r="B34" s="59">
        <f>'A Willie'!D27</f>
        <v>885</v>
      </c>
      <c r="C34" s="64" t="s">
        <v>8</v>
      </c>
      <c r="D34" s="59" t="s">
        <v>72</v>
      </c>
      <c r="E34" s="57"/>
      <c r="F34" s="59" t="s">
        <v>102</v>
      </c>
      <c r="G34" s="67"/>
      <c r="H34" s="67"/>
    </row>
    <row r="35" spans="1:8" ht="15" customHeight="1" x14ac:dyDescent="0.25">
      <c r="A35" s="56"/>
      <c r="B35" s="59"/>
      <c r="C35" s="64"/>
      <c r="D35" s="59"/>
      <c r="E35" s="57"/>
      <c r="F35" s="59"/>
      <c r="G35" s="67"/>
      <c r="H35" s="67"/>
    </row>
    <row r="36" spans="1:8" ht="15" customHeight="1" x14ac:dyDescent="0.25">
      <c r="A36" s="56" t="s">
        <v>237</v>
      </c>
      <c r="B36" s="59">
        <f>'A Willie'!E28</f>
        <v>220</v>
      </c>
      <c r="C36" s="64" t="s">
        <v>76</v>
      </c>
      <c r="D36" s="59" t="s">
        <v>77</v>
      </c>
      <c r="E36" s="57"/>
      <c r="F36" s="59" t="s">
        <v>102</v>
      </c>
      <c r="G36" s="67"/>
      <c r="H36" s="67"/>
    </row>
    <row r="37" spans="1:8" ht="15" customHeight="1" x14ac:dyDescent="0.25">
      <c r="A37" s="56"/>
      <c r="B37" s="59"/>
      <c r="C37" s="64"/>
      <c r="D37" s="59"/>
      <c r="E37" s="57"/>
      <c r="F37" s="59"/>
      <c r="G37" s="67"/>
      <c r="H37" s="67"/>
    </row>
    <row r="38" spans="1:8" ht="15" customHeight="1" x14ac:dyDescent="0.25">
      <c r="A38" s="56" t="s">
        <v>239</v>
      </c>
      <c r="B38" s="59">
        <f>'A Willie'!D29</f>
        <v>410</v>
      </c>
      <c r="C38" s="64" t="s">
        <v>8</v>
      </c>
      <c r="D38" s="59" t="s">
        <v>77</v>
      </c>
      <c r="E38" s="57"/>
      <c r="F38" s="57" t="s">
        <v>116</v>
      </c>
      <c r="G38" s="67"/>
      <c r="H38" s="67"/>
    </row>
    <row r="39" spans="1:8" ht="15" customHeight="1" x14ac:dyDescent="0.25">
      <c r="A39" s="56"/>
      <c r="B39" s="59"/>
      <c r="C39" s="64"/>
      <c r="D39" s="59"/>
      <c r="E39" s="57"/>
      <c r="F39" s="59"/>
      <c r="G39" s="67"/>
      <c r="H39" s="67"/>
    </row>
    <row r="40" spans="1:8" ht="15" customHeight="1" x14ac:dyDescent="0.25">
      <c r="A40" s="56" t="s">
        <v>167</v>
      </c>
      <c r="B40" s="59">
        <f>'A Willie'!D30</f>
        <v>425</v>
      </c>
      <c r="C40" s="64" t="s">
        <v>8</v>
      </c>
      <c r="D40" s="59" t="s">
        <v>77</v>
      </c>
      <c r="E40" s="57"/>
      <c r="F40" s="59" t="s">
        <v>102</v>
      </c>
      <c r="G40" s="67"/>
      <c r="H40" s="67"/>
    </row>
    <row r="41" spans="1:8" ht="15" customHeight="1" x14ac:dyDescent="0.25">
      <c r="A41" s="56"/>
      <c r="B41" s="59"/>
      <c r="C41" s="64"/>
      <c r="D41" s="59"/>
      <c r="E41" s="57"/>
      <c r="F41" s="59"/>
      <c r="G41" s="67"/>
      <c r="H41" s="67"/>
    </row>
    <row r="42" spans="1:8" ht="15" customHeight="1" x14ac:dyDescent="0.25">
      <c r="A42" s="56" t="s">
        <v>240</v>
      </c>
      <c r="B42" s="59">
        <f>'A Willie'!D31</f>
        <v>690</v>
      </c>
      <c r="C42" s="64" t="s">
        <v>8</v>
      </c>
      <c r="D42" s="59" t="s">
        <v>77</v>
      </c>
      <c r="E42" s="57"/>
      <c r="F42" s="59" t="s">
        <v>102</v>
      </c>
      <c r="G42" s="67"/>
      <c r="H42" s="67"/>
    </row>
    <row r="43" spans="1:8" ht="15" customHeight="1" x14ac:dyDescent="0.25">
      <c r="A43" s="56"/>
      <c r="B43" s="59"/>
      <c r="C43" s="64"/>
      <c r="D43" s="59"/>
      <c r="E43" s="57"/>
      <c r="F43" s="59"/>
      <c r="G43" s="67"/>
      <c r="H43" s="67"/>
    </row>
    <row r="44" spans="1:8" ht="15" customHeight="1" x14ac:dyDescent="0.25">
      <c r="A44" s="56" t="s">
        <v>242</v>
      </c>
      <c r="B44" s="59">
        <f>'A Willie'!$E$32</f>
        <v>140</v>
      </c>
      <c r="C44" s="64" t="s">
        <v>76</v>
      </c>
      <c r="D44" s="59" t="s">
        <v>77</v>
      </c>
      <c r="E44" s="57"/>
      <c r="F44" s="57" t="s">
        <v>116</v>
      </c>
      <c r="G44" s="71"/>
      <c r="H44" s="71"/>
    </row>
    <row r="45" spans="1:8" ht="15" customHeight="1" x14ac:dyDescent="0.25">
      <c r="A45" s="56"/>
      <c r="B45" s="59"/>
      <c r="C45" s="64"/>
      <c r="D45" s="59"/>
      <c r="E45" s="57"/>
      <c r="F45" s="59"/>
      <c r="G45" s="71"/>
      <c r="H45" s="71"/>
    </row>
    <row r="46" spans="1:8" ht="15" customHeight="1" x14ac:dyDescent="0.25">
      <c r="A46" s="56" t="s">
        <v>244</v>
      </c>
      <c r="B46" s="59">
        <f>'A Willie'!F33</f>
        <v>2040</v>
      </c>
      <c r="C46" s="64" t="s">
        <v>71</v>
      </c>
      <c r="D46" s="59" t="s">
        <v>77</v>
      </c>
      <c r="E46" s="57"/>
      <c r="F46" s="59" t="s">
        <v>102</v>
      </c>
      <c r="G46" s="71"/>
      <c r="H46" s="71"/>
    </row>
    <row r="47" spans="1:8" ht="15" customHeight="1" x14ac:dyDescent="0.25">
      <c r="A47" s="56"/>
      <c r="B47" s="59"/>
      <c r="C47" s="64"/>
      <c r="D47" s="59"/>
      <c r="E47" s="57"/>
      <c r="F47" s="59"/>
      <c r="G47" s="71"/>
      <c r="H47" s="71"/>
    </row>
    <row r="48" spans="1:8" ht="15" customHeight="1" x14ac:dyDescent="0.25">
      <c r="A48" s="56" t="s">
        <v>243</v>
      </c>
      <c r="B48" s="59">
        <f>'A Willie'!D34</f>
        <v>1940</v>
      </c>
      <c r="C48" s="64" t="s">
        <v>8</v>
      </c>
      <c r="D48" s="59" t="s">
        <v>77</v>
      </c>
      <c r="E48" s="57"/>
      <c r="F48" s="57" t="s">
        <v>117</v>
      </c>
      <c r="G48" s="71"/>
      <c r="H48" s="71"/>
    </row>
    <row r="49" spans="1:8" ht="15" customHeight="1" x14ac:dyDescent="0.25">
      <c r="A49" s="56"/>
      <c r="B49" s="59"/>
      <c r="C49" s="64"/>
      <c r="D49" s="59"/>
      <c r="E49" s="57"/>
      <c r="F49" s="59"/>
      <c r="G49" s="71"/>
      <c r="H49" s="71"/>
    </row>
    <row r="50" spans="1:8" ht="15" customHeight="1" x14ac:dyDescent="0.25">
      <c r="A50" s="56" t="s">
        <v>245</v>
      </c>
      <c r="B50" s="59">
        <f>'A Willie'!D35</f>
        <v>1820</v>
      </c>
      <c r="C50" s="64" t="s">
        <v>8</v>
      </c>
      <c r="D50" s="59" t="s">
        <v>77</v>
      </c>
      <c r="E50" s="57"/>
      <c r="F50" s="59" t="s">
        <v>102</v>
      </c>
      <c r="G50" s="67"/>
      <c r="H50" s="67"/>
    </row>
    <row r="51" spans="1:8" ht="15" customHeight="1" x14ac:dyDescent="0.25">
      <c r="A51" s="56"/>
      <c r="B51" s="59"/>
      <c r="C51" s="64"/>
      <c r="D51" s="59"/>
      <c r="E51" s="57"/>
      <c r="F51" s="59"/>
      <c r="G51" s="67"/>
      <c r="H51" s="67"/>
    </row>
    <row r="52" spans="1:8" ht="15" customHeight="1" x14ac:dyDescent="0.25">
      <c r="A52" s="56" t="s">
        <v>246</v>
      </c>
      <c r="B52" s="59">
        <f>'A Willie'!E36</f>
        <v>870</v>
      </c>
      <c r="C52" s="64" t="s">
        <v>76</v>
      </c>
      <c r="D52" s="59" t="s">
        <v>77</v>
      </c>
      <c r="E52" s="57"/>
      <c r="F52" s="59" t="s">
        <v>102</v>
      </c>
      <c r="G52" s="67"/>
      <c r="H52" s="67"/>
    </row>
    <row r="53" spans="1:8" ht="15" customHeight="1" x14ac:dyDescent="0.25">
      <c r="A53" s="56"/>
      <c r="B53" s="59"/>
      <c r="C53" s="64"/>
      <c r="D53" s="59"/>
      <c r="E53" s="57"/>
      <c r="F53" s="59"/>
      <c r="G53" s="67"/>
      <c r="H53" s="67"/>
    </row>
    <row r="54" spans="1:8" ht="15" customHeight="1" x14ac:dyDescent="0.25">
      <c r="A54" s="56" t="s">
        <v>247</v>
      </c>
      <c r="B54" s="59">
        <f>'A Willie'!D37</f>
        <v>195</v>
      </c>
      <c r="C54" s="64" t="s">
        <v>8</v>
      </c>
      <c r="D54" s="59" t="s">
        <v>77</v>
      </c>
      <c r="E54" s="57"/>
      <c r="F54" s="59" t="s">
        <v>102</v>
      </c>
      <c r="G54" s="71"/>
      <c r="H54" s="71"/>
    </row>
    <row r="55" spans="1:8" ht="15" customHeight="1" x14ac:dyDescent="0.25">
      <c r="A55" s="56"/>
      <c r="B55" s="59"/>
      <c r="C55" s="64"/>
      <c r="D55" s="59"/>
      <c r="E55" s="57"/>
      <c r="F55" s="59"/>
      <c r="G55" s="71"/>
      <c r="H55" s="71"/>
    </row>
    <row r="56" spans="1:8" ht="15" customHeight="1" thickBot="1" x14ac:dyDescent="0.3">
      <c r="A56" s="56" t="s">
        <v>248</v>
      </c>
      <c r="B56" s="59">
        <f>'A Willie'!E38</f>
        <v>140</v>
      </c>
      <c r="C56" s="64" t="s">
        <v>76</v>
      </c>
      <c r="D56" s="59" t="s">
        <v>72</v>
      </c>
      <c r="E56" s="57"/>
      <c r="F56" s="59" t="s">
        <v>102</v>
      </c>
      <c r="G56" s="71"/>
      <c r="H56" s="71"/>
    </row>
    <row r="57" spans="1:8" ht="16.2" thickBot="1" x14ac:dyDescent="0.3">
      <c r="A57" s="301" t="s">
        <v>31</v>
      </c>
      <c r="B57" s="302"/>
      <c r="C57" s="302"/>
      <c r="D57" s="302"/>
      <c r="E57" s="302"/>
      <c r="F57" s="303"/>
      <c r="G57" s="61">
        <f>SUM(G11:G56)</f>
        <v>0</v>
      </c>
      <c r="H57" s="61">
        <f>SUM(H11:H56)</f>
        <v>0</v>
      </c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300" t="s">
        <v>125</v>
      </c>
      <c r="B59" s="300"/>
      <c r="C59" s="300"/>
      <c r="D59" s="29"/>
      <c r="E59" s="29"/>
      <c r="F59" s="29"/>
      <c r="G59" s="29"/>
      <c r="H59" s="29"/>
    </row>
    <row r="60" spans="1:8" ht="15.6" x14ac:dyDescent="0.25">
      <c r="A60" s="80" t="s">
        <v>597</v>
      </c>
      <c r="B60" s="29"/>
      <c r="C60" s="29"/>
      <c r="D60" s="29"/>
      <c r="E60" s="29"/>
      <c r="F60" s="29"/>
      <c r="G60" s="31"/>
      <c r="H60" s="31"/>
    </row>
    <row r="61" spans="1:8" ht="15.6" x14ac:dyDescent="0.25">
      <c r="A61" s="29"/>
      <c r="B61" s="30"/>
      <c r="C61" s="30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30"/>
      <c r="E64" s="29"/>
      <c r="F64" s="29"/>
      <c r="G64" s="29"/>
      <c r="H64" s="29"/>
    </row>
    <row r="65" spans="1:8" ht="15.6" x14ac:dyDescent="0.25">
      <c r="A65" s="29"/>
      <c r="B65" s="30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  <row r="81" spans="1:8" ht="15.6" x14ac:dyDescent="0.25">
      <c r="A81" s="29"/>
      <c r="B81" s="29"/>
      <c r="C81" s="29"/>
      <c r="D81" s="29"/>
      <c r="E81" s="29"/>
      <c r="F81" s="29"/>
      <c r="G81" s="29"/>
      <c r="H81" s="29"/>
    </row>
    <row r="82" spans="1:8" ht="15.6" x14ac:dyDescent="0.25">
      <c r="A82" s="29"/>
      <c r="B82" s="29"/>
      <c r="C82" s="29"/>
      <c r="D82" s="29"/>
      <c r="E82" s="29"/>
      <c r="F82" s="29"/>
      <c r="G82" s="29"/>
      <c r="H82" s="29"/>
    </row>
    <row r="83" spans="1:8" ht="15.6" x14ac:dyDescent="0.25">
      <c r="A83" s="29"/>
      <c r="B83" s="29"/>
      <c r="C83" s="29"/>
      <c r="D83" s="29"/>
      <c r="E83" s="29"/>
      <c r="F83" s="29"/>
      <c r="G83" s="29"/>
      <c r="H83" s="29"/>
    </row>
    <row r="84" spans="1:8" ht="15.6" x14ac:dyDescent="0.25">
      <c r="A84" s="29"/>
      <c r="B84" s="29"/>
      <c r="C84" s="29"/>
      <c r="D84" s="29"/>
      <c r="E84" s="29"/>
      <c r="F84" s="29"/>
      <c r="G84" s="29"/>
      <c r="H84" s="29"/>
    </row>
    <row r="85" spans="1:8" ht="15.6" x14ac:dyDescent="0.25">
      <c r="A85" s="29"/>
      <c r="B85" s="29"/>
      <c r="C85" s="29"/>
      <c r="D85" s="29"/>
      <c r="E85" s="29"/>
      <c r="F85" s="29"/>
      <c r="G85" s="29"/>
      <c r="H85" s="29"/>
    </row>
    <row r="86" spans="1:8" ht="15.6" x14ac:dyDescent="0.25">
      <c r="A86" s="29"/>
      <c r="B86" s="29"/>
      <c r="C86" s="29"/>
      <c r="D86" s="29"/>
      <c r="E86" s="29"/>
      <c r="F86" s="29"/>
      <c r="G86" s="29"/>
      <c r="H86" s="29"/>
    </row>
    <row r="87" spans="1:8" ht="15.6" x14ac:dyDescent="0.25">
      <c r="A87" s="29"/>
      <c r="B87" s="29"/>
      <c r="C87" s="29"/>
      <c r="D87" s="29"/>
      <c r="E87" s="29"/>
      <c r="F87" s="29"/>
      <c r="G87" s="29"/>
      <c r="H87" s="29"/>
    </row>
    <row r="88" spans="1:8" ht="15.6" x14ac:dyDescent="0.25">
      <c r="A88" s="29"/>
      <c r="B88" s="29"/>
      <c r="C88" s="29"/>
      <c r="D88" s="29"/>
      <c r="E88" s="29"/>
      <c r="F88" s="29"/>
      <c r="G88" s="29"/>
      <c r="H88" s="29"/>
    </row>
    <row r="89" spans="1:8" ht="15.6" x14ac:dyDescent="0.25">
      <c r="A89" s="29"/>
      <c r="B89" s="29"/>
      <c r="C89" s="29"/>
      <c r="D89" s="29"/>
      <c r="E89" s="29"/>
      <c r="F89" s="29"/>
      <c r="G89" s="29"/>
      <c r="H89" s="29"/>
    </row>
    <row r="90" spans="1:8" ht="15.6" x14ac:dyDescent="0.25">
      <c r="A90" s="29"/>
      <c r="B90" s="29"/>
      <c r="C90" s="29"/>
      <c r="D90" s="29"/>
      <c r="E90" s="29"/>
      <c r="F90" s="29"/>
      <c r="G90" s="29"/>
      <c r="H90" s="29"/>
    </row>
    <row r="91" spans="1:8" ht="15.6" x14ac:dyDescent="0.25">
      <c r="A91" s="29"/>
      <c r="B91" s="29"/>
      <c r="C91" s="29"/>
      <c r="D91" s="29"/>
      <c r="E91" s="29"/>
      <c r="F91" s="29"/>
      <c r="G91" s="29"/>
      <c r="H91" s="29"/>
    </row>
    <row r="92" spans="1:8" ht="15.6" x14ac:dyDescent="0.25">
      <c r="A92" s="29"/>
      <c r="B92" s="29"/>
      <c r="C92" s="29"/>
      <c r="D92" s="29"/>
      <c r="E92" s="29"/>
      <c r="F92" s="29"/>
      <c r="G92" s="29"/>
      <c r="H92" s="29"/>
    </row>
    <row r="93" spans="1:8" ht="15.6" x14ac:dyDescent="0.25">
      <c r="A93" s="29"/>
      <c r="B93" s="29"/>
      <c r="C93" s="29"/>
      <c r="D93" s="29"/>
      <c r="E93" s="29"/>
      <c r="F93" s="29"/>
      <c r="G93" s="29"/>
      <c r="H93" s="29"/>
    </row>
  </sheetData>
  <mergeCells count="12">
    <mergeCell ref="A57:F57"/>
    <mergeCell ref="A59:C5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/>
  </sheetPr>
  <dimension ref="A1:S4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2" customWidth="1"/>
    <col min="2" max="3" width="4.5546875" style="2" customWidth="1"/>
    <col min="4" max="8" width="10.44140625" style="2" customWidth="1"/>
    <col min="9" max="9" width="11.44140625" style="2" customWidth="1"/>
    <col min="10" max="10" width="10" style="2" customWidth="1"/>
    <col min="11" max="11" width="9.44140625" style="2" bestFit="1" customWidth="1"/>
    <col min="12" max="16384" width="9.109375" style="2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88</v>
      </c>
      <c r="B6" s="256"/>
      <c r="C6" s="256"/>
      <c r="D6" s="257"/>
      <c r="E6" s="261" t="s">
        <v>3</v>
      </c>
      <c r="F6" s="262"/>
      <c r="G6" s="262"/>
      <c r="H6" s="265">
        <f>J39</f>
        <v>71445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46" t="s">
        <v>9</v>
      </c>
      <c r="F10" s="46" t="s">
        <v>10</v>
      </c>
      <c r="G10" s="275" t="s">
        <v>49</v>
      </c>
      <c r="H10" s="275" t="s">
        <v>86</v>
      </c>
      <c r="I10" s="46" t="s">
        <v>87</v>
      </c>
      <c r="J10" s="46" t="s">
        <v>12</v>
      </c>
    </row>
    <row r="11" spans="1:19" ht="15" customHeight="1" x14ac:dyDescent="0.25">
      <c r="A11" s="274"/>
      <c r="B11" s="275"/>
      <c r="C11" s="275"/>
      <c r="D11" s="275"/>
      <c r="E11" s="47" t="s">
        <v>13</v>
      </c>
      <c r="F11" s="47" t="s">
        <v>13</v>
      </c>
      <c r="G11" s="275" t="s">
        <v>14</v>
      </c>
      <c r="H11" s="275"/>
      <c r="I11" s="47" t="s">
        <v>14</v>
      </c>
      <c r="J11" s="47" t="s">
        <v>16</v>
      </c>
    </row>
    <row r="12" spans="1:19" ht="15" customHeight="1" x14ac:dyDescent="0.25">
      <c r="A12" s="9" t="s">
        <v>51</v>
      </c>
      <c r="B12" s="10">
        <v>3</v>
      </c>
      <c r="C12" s="10"/>
      <c r="D12" s="11"/>
      <c r="E12" s="10"/>
      <c r="F12" s="10">
        <v>675</v>
      </c>
      <c r="G12" s="10"/>
      <c r="H12" s="10"/>
      <c r="I12" s="10"/>
      <c r="J12" s="10">
        <f>SUM(D12:I12)</f>
        <v>675</v>
      </c>
      <c r="P12" s="12"/>
      <c r="S12" s="12"/>
    </row>
    <row r="13" spans="1:19" ht="15" customHeight="1" x14ac:dyDescent="0.25">
      <c r="A13" s="15" t="s">
        <v>52</v>
      </c>
      <c r="B13" s="10"/>
      <c r="C13" s="10">
        <v>6</v>
      </c>
      <c r="D13" s="11"/>
      <c r="E13" s="10"/>
      <c r="F13" s="10"/>
      <c r="G13" s="10"/>
      <c r="H13" s="10"/>
      <c r="I13" s="10"/>
      <c r="J13" s="13"/>
      <c r="P13" s="14"/>
      <c r="S13" s="14"/>
    </row>
    <row r="14" spans="1:19" ht="15" customHeight="1" x14ac:dyDescent="0.25">
      <c r="A14" s="15" t="s">
        <v>53</v>
      </c>
      <c r="B14" s="10"/>
      <c r="C14" s="10">
        <v>12</v>
      </c>
      <c r="D14" s="11"/>
      <c r="E14" s="10"/>
      <c r="F14" s="10"/>
      <c r="G14" s="10"/>
      <c r="H14" s="10"/>
      <c r="I14" s="10"/>
      <c r="J14" s="13"/>
      <c r="P14" s="14"/>
      <c r="S14" s="14"/>
    </row>
    <row r="15" spans="1:19" ht="15" customHeight="1" x14ac:dyDescent="0.25">
      <c r="A15" s="15" t="s">
        <v>54</v>
      </c>
      <c r="B15" s="10"/>
      <c r="C15" s="10">
        <v>6</v>
      </c>
      <c r="D15" s="11"/>
      <c r="E15" s="10"/>
      <c r="F15" s="10"/>
      <c r="G15" s="10"/>
      <c r="H15" s="10"/>
      <c r="I15" s="10"/>
      <c r="J15" s="13"/>
      <c r="P15" s="14"/>
      <c r="S15" s="14"/>
    </row>
    <row r="16" spans="1:19" ht="15" customHeight="1" x14ac:dyDescent="0.25">
      <c r="A16" s="9" t="s">
        <v>57</v>
      </c>
      <c r="B16" s="10">
        <v>3</v>
      </c>
      <c r="C16" s="10"/>
      <c r="D16" s="16"/>
      <c r="E16" s="17"/>
      <c r="F16" s="17">
        <v>810</v>
      </c>
      <c r="G16" s="17"/>
      <c r="H16" s="17"/>
      <c r="I16" s="10"/>
      <c r="J16" s="10">
        <f t="shared" ref="J16:J36" si="0">SUM(D16:I16)</f>
        <v>810</v>
      </c>
      <c r="P16" s="14"/>
      <c r="S16" s="14"/>
    </row>
    <row r="17" spans="1:19" ht="15" customHeight="1" x14ac:dyDescent="0.25">
      <c r="A17" s="15" t="s">
        <v>52</v>
      </c>
      <c r="B17" s="10"/>
      <c r="C17" s="10">
        <v>15</v>
      </c>
      <c r="D17" s="10"/>
      <c r="E17" s="10"/>
      <c r="F17" s="10"/>
      <c r="G17" s="10"/>
      <c r="H17" s="10"/>
      <c r="I17" s="13"/>
      <c r="J17" s="10"/>
      <c r="P17" s="14"/>
      <c r="S17" s="14"/>
    </row>
    <row r="18" spans="1:19" ht="15" customHeight="1" x14ac:dyDescent="0.25">
      <c r="A18" s="15" t="s">
        <v>54</v>
      </c>
      <c r="B18" s="10"/>
      <c r="C18" s="10">
        <v>9</v>
      </c>
      <c r="D18" s="10"/>
      <c r="E18" s="10"/>
      <c r="F18" s="10"/>
      <c r="G18" s="10"/>
      <c r="H18" s="10"/>
      <c r="I18" s="13"/>
      <c r="J18" s="10"/>
      <c r="P18" s="14"/>
      <c r="S18" s="14"/>
    </row>
    <row r="19" spans="1:19" ht="15" customHeight="1" x14ac:dyDescent="0.25">
      <c r="A19" s="9" t="s">
        <v>101</v>
      </c>
      <c r="B19" s="10">
        <v>2</v>
      </c>
      <c r="C19" s="10"/>
      <c r="D19" s="16"/>
      <c r="E19" s="17"/>
      <c r="F19" s="17">
        <v>70</v>
      </c>
      <c r="G19" s="17"/>
      <c r="H19" s="17"/>
      <c r="I19" s="10"/>
      <c r="J19" s="10">
        <f t="shared" ref="J19" si="1">SUM(D19:I19)</f>
        <v>70</v>
      </c>
      <c r="P19" s="14"/>
      <c r="S19" s="14"/>
    </row>
    <row r="20" spans="1:19" ht="15" customHeight="1" x14ac:dyDescent="0.25">
      <c r="A20" s="15" t="s">
        <v>52</v>
      </c>
      <c r="B20" s="10"/>
      <c r="C20" s="10">
        <v>2</v>
      </c>
      <c r="D20" s="10"/>
      <c r="E20" s="10"/>
      <c r="F20" s="10"/>
      <c r="G20" s="10"/>
      <c r="H20" s="10"/>
      <c r="I20" s="13"/>
      <c r="J20" s="10"/>
      <c r="P20" s="14"/>
      <c r="S20" s="14"/>
    </row>
    <row r="21" spans="1:19" ht="15" customHeight="1" x14ac:dyDescent="0.25">
      <c r="A21" s="15" t="s">
        <v>54</v>
      </c>
      <c r="B21" s="10"/>
      <c r="C21" s="10">
        <v>2</v>
      </c>
      <c r="D21" s="10"/>
      <c r="E21" s="10"/>
      <c r="F21" s="10"/>
      <c r="G21" s="10"/>
      <c r="H21" s="10"/>
      <c r="I21" s="13"/>
      <c r="J21" s="10"/>
      <c r="P21" s="14"/>
      <c r="S21" s="14"/>
    </row>
    <row r="22" spans="1:19" ht="15" customHeight="1" x14ac:dyDescent="0.25">
      <c r="A22" s="9" t="s">
        <v>58</v>
      </c>
      <c r="B22" s="10"/>
      <c r="C22" s="10"/>
      <c r="D22" s="10"/>
      <c r="E22" s="10"/>
      <c r="F22" s="18"/>
      <c r="G22" s="10"/>
      <c r="H22" s="10">
        <v>16100</v>
      </c>
      <c r="I22" s="13"/>
      <c r="J22" s="10">
        <f t="shared" si="0"/>
        <v>16100</v>
      </c>
      <c r="P22" s="14"/>
      <c r="S22" s="14"/>
    </row>
    <row r="23" spans="1:19" ht="15" customHeight="1" x14ac:dyDescent="0.25">
      <c r="A23" s="9" t="s">
        <v>89</v>
      </c>
      <c r="B23" s="10"/>
      <c r="C23" s="10"/>
      <c r="D23" s="13">
        <v>2460</v>
      </c>
      <c r="E23" s="10"/>
      <c r="F23" s="18"/>
      <c r="G23" s="10"/>
      <c r="H23" s="10"/>
      <c r="I23" s="13"/>
      <c r="J23" s="10">
        <f t="shared" si="0"/>
        <v>2460</v>
      </c>
      <c r="P23" s="14"/>
      <c r="S23" s="14"/>
    </row>
    <row r="24" spans="1:19" ht="15" customHeight="1" x14ac:dyDescent="0.25">
      <c r="A24" s="9" t="s">
        <v>90</v>
      </c>
      <c r="B24" s="10"/>
      <c r="C24" s="10"/>
      <c r="D24" s="16">
        <v>300</v>
      </c>
      <c r="E24" s="10"/>
      <c r="F24" s="10"/>
      <c r="G24" s="10"/>
      <c r="H24" s="10"/>
      <c r="I24" s="13"/>
      <c r="J24" s="10">
        <f t="shared" si="0"/>
        <v>300</v>
      </c>
      <c r="P24" s="14"/>
      <c r="S24" s="14"/>
    </row>
    <row r="25" spans="1:19" ht="15" customHeight="1" x14ac:dyDescent="0.25">
      <c r="A25" s="9" t="s">
        <v>100</v>
      </c>
      <c r="B25" s="10"/>
      <c r="C25" s="10"/>
      <c r="D25" s="10"/>
      <c r="E25" s="10"/>
      <c r="F25" s="18"/>
      <c r="G25" s="10"/>
      <c r="H25" s="10"/>
      <c r="I25" s="13">
        <v>5100</v>
      </c>
      <c r="J25" s="10">
        <f t="shared" si="0"/>
        <v>5100</v>
      </c>
      <c r="P25" s="14"/>
      <c r="S25" s="14"/>
    </row>
    <row r="26" spans="1:19" ht="15" customHeight="1" x14ac:dyDescent="0.25">
      <c r="A26" s="9" t="s">
        <v>91</v>
      </c>
      <c r="B26" s="10"/>
      <c r="C26" s="10"/>
      <c r="D26" s="16">
        <v>6650</v>
      </c>
      <c r="E26" s="10"/>
      <c r="F26" s="10"/>
      <c r="G26" s="10"/>
      <c r="H26" s="10"/>
      <c r="I26" s="13"/>
      <c r="J26" s="10">
        <f t="shared" si="0"/>
        <v>6650</v>
      </c>
      <c r="P26" s="14"/>
      <c r="S26" s="14"/>
    </row>
    <row r="27" spans="1:19" ht="15" customHeight="1" x14ac:dyDescent="0.25">
      <c r="A27" s="9" t="s">
        <v>99</v>
      </c>
      <c r="B27" s="10"/>
      <c r="C27" s="10"/>
      <c r="D27" s="16">
        <v>21205</v>
      </c>
      <c r="E27" s="10"/>
      <c r="F27" s="10"/>
      <c r="G27" s="10"/>
      <c r="H27" s="10"/>
      <c r="I27" s="13">
        <v>1250</v>
      </c>
      <c r="J27" s="10">
        <f t="shared" si="0"/>
        <v>22455</v>
      </c>
      <c r="P27" s="14"/>
      <c r="S27" s="14"/>
    </row>
    <row r="28" spans="1:19" ht="15" customHeight="1" x14ac:dyDescent="0.25">
      <c r="A28" s="9" t="s">
        <v>92</v>
      </c>
      <c r="B28" s="10"/>
      <c r="C28" s="10"/>
      <c r="D28" s="16">
        <v>930</v>
      </c>
      <c r="E28" s="10"/>
      <c r="F28" s="10"/>
      <c r="G28" s="10"/>
      <c r="H28" s="10"/>
      <c r="I28" s="13"/>
      <c r="J28" s="10">
        <f t="shared" si="0"/>
        <v>930</v>
      </c>
      <c r="N28" s="19">
        <f>SUM(C13:C21)</f>
        <v>52</v>
      </c>
      <c r="P28" s="14"/>
      <c r="S28" s="14"/>
    </row>
    <row r="29" spans="1:19" ht="15" customHeight="1" x14ac:dyDescent="0.25">
      <c r="A29" s="9" t="s">
        <v>93</v>
      </c>
      <c r="B29" s="10"/>
      <c r="C29" s="10"/>
      <c r="D29" s="16">
        <v>1125</v>
      </c>
      <c r="E29" s="10"/>
      <c r="F29" s="10"/>
      <c r="G29" s="10"/>
      <c r="H29" s="10"/>
      <c r="I29" s="13"/>
      <c r="J29" s="10">
        <f t="shared" si="0"/>
        <v>1125</v>
      </c>
      <c r="P29" s="14"/>
      <c r="S29" s="14"/>
    </row>
    <row r="30" spans="1:19" ht="15" customHeight="1" x14ac:dyDescent="0.25">
      <c r="A30" s="9" t="s">
        <v>94</v>
      </c>
      <c r="B30" s="10"/>
      <c r="C30" s="10"/>
      <c r="D30" s="10"/>
      <c r="E30" s="10"/>
      <c r="F30" s="18"/>
      <c r="G30" s="10"/>
      <c r="H30" s="10"/>
      <c r="I30" s="13">
        <v>1800</v>
      </c>
      <c r="J30" s="10">
        <f t="shared" si="0"/>
        <v>1800</v>
      </c>
      <c r="P30" s="14"/>
      <c r="S30" s="14"/>
    </row>
    <row r="31" spans="1:19" ht="15" customHeight="1" x14ac:dyDescent="0.25">
      <c r="A31" s="9" t="s">
        <v>95</v>
      </c>
      <c r="B31" s="10"/>
      <c r="C31" s="10"/>
      <c r="D31" s="10"/>
      <c r="E31" s="10"/>
      <c r="F31" s="18"/>
      <c r="G31" s="10"/>
      <c r="H31" s="10">
        <v>600</v>
      </c>
      <c r="I31" s="13"/>
      <c r="J31" s="10">
        <f t="shared" si="0"/>
        <v>600</v>
      </c>
      <c r="P31" s="14"/>
      <c r="S31" s="14"/>
    </row>
    <row r="32" spans="1:19" ht="15" customHeight="1" x14ac:dyDescent="0.25">
      <c r="A32" s="9" t="s">
        <v>59</v>
      </c>
      <c r="B32" s="10"/>
      <c r="C32" s="10"/>
      <c r="D32" s="10"/>
      <c r="E32" s="10"/>
      <c r="F32" s="18"/>
      <c r="G32" s="10"/>
      <c r="H32" s="10">
        <v>3300</v>
      </c>
      <c r="I32" s="13"/>
      <c r="J32" s="10">
        <f t="shared" si="0"/>
        <v>3300</v>
      </c>
      <c r="P32" s="14"/>
      <c r="S32" s="14"/>
    </row>
    <row r="33" spans="1:19" ht="15" customHeight="1" x14ac:dyDescent="0.25">
      <c r="A33" s="9" t="s">
        <v>69</v>
      </c>
      <c r="B33" s="10">
        <v>1</v>
      </c>
      <c r="C33" s="10"/>
      <c r="D33" s="10"/>
      <c r="E33" s="10">
        <v>35</v>
      </c>
      <c r="F33" s="18"/>
      <c r="G33" s="10"/>
      <c r="H33" s="10"/>
      <c r="I33" s="13"/>
      <c r="J33" s="10">
        <f t="shared" si="0"/>
        <v>35</v>
      </c>
      <c r="P33" s="14"/>
      <c r="S33" s="14"/>
    </row>
    <row r="34" spans="1:19" ht="15" customHeight="1" x14ac:dyDescent="0.25">
      <c r="A34" s="9" t="s">
        <v>96</v>
      </c>
      <c r="B34" s="10"/>
      <c r="C34" s="10"/>
      <c r="D34" s="10">
        <v>2380</v>
      </c>
      <c r="E34" s="10"/>
      <c r="F34" s="18"/>
      <c r="G34" s="10"/>
      <c r="H34" s="10"/>
      <c r="I34" s="13"/>
      <c r="J34" s="10">
        <f t="shared" si="0"/>
        <v>2380</v>
      </c>
      <c r="P34" s="14"/>
      <c r="S34" s="14"/>
    </row>
    <row r="35" spans="1:19" ht="15" customHeight="1" x14ac:dyDescent="0.25">
      <c r="A35" s="9" t="s">
        <v>97</v>
      </c>
      <c r="B35" s="10"/>
      <c r="C35" s="10"/>
      <c r="D35" s="10">
        <v>805</v>
      </c>
      <c r="E35" s="10"/>
      <c r="F35" s="18"/>
      <c r="G35" s="10"/>
      <c r="H35" s="10"/>
      <c r="I35" s="13"/>
      <c r="J35" s="10">
        <f t="shared" si="0"/>
        <v>805</v>
      </c>
      <c r="P35" s="14"/>
      <c r="S35" s="14"/>
    </row>
    <row r="36" spans="1:19" ht="15" customHeight="1" thickBot="1" x14ac:dyDescent="0.3">
      <c r="A36" s="9" t="s">
        <v>98</v>
      </c>
      <c r="B36" s="10"/>
      <c r="C36" s="10"/>
      <c r="D36" s="10"/>
      <c r="E36" s="10">
        <v>5850</v>
      </c>
      <c r="F36" s="18"/>
      <c r="G36" s="10"/>
      <c r="H36" s="10"/>
      <c r="I36" s="13"/>
      <c r="J36" s="10">
        <f t="shared" si="0"/>
        <v>5850</v>
      </c>
      <c r="P36" s="14"/>
      <c r="S36" s="14"/>
    </row>
    <row r="37" spans="1:19" ht="13.2" customHeight="1" x14ac:dyDescent="0.25">
      <c r="A37" s="288" t="s">
        <v>17</v>
      </c>
      <c r="B37" s="289"/>
      <c r="C37" s="290"/>
      <c r="D37" s="276">
        <f>SUM(D12:D36)</f>
        <v>35855</v>
      </c>
      <c r="E37" s="276">
        <f>SUM(E12:E36)</f>
        <v>5885</v>
      </c>
      <c r="F37" s="276">
        <f>SUM(F12:F36)</f>
        <v>1555</v>
      </c>
      <c r="G37" s="276"/>
      <c r="H37" s="276">
        <f>SUM(H12:H36)</f>
        <v>20000</v>
      </c>
      <c r="I37" s="276">
        <f>SUM(I12:I36)</f>
        <v>8150</v>
      </c>
      <c r="J37" s="278">
        <f>SUM(D37:I38)</f>
        <v>71445</v>
      </c>
      <c r="L37" s="19"/>
    </row>
    <row r="38" spans="1:19" ht="13.8" customHeight="1" thickBot="1" x14ac:dyDescent="0.3">
      <c r="A38" s="291"/>
      <c r="B38" s="292"/>
      <c r="C38" s="293"/>
      <c r="D38" s="277"/>
      <c r="E38" s="277"/>
      <c r="F38" s="277"/>
      <c r="G38" s="277"/>
      <c r="H38" s="277"/>
      <c r="I38" s="277"/>
      <c r="J38" s="279"/>
    </row>
    <row r="39" spans="1:19" x14ac:dyDescent="0.25">
      <c r="A39" s="280" t="s">
        <v>18</v>
      </c>
      <c r="B39" s="280"/>
      <c r="C39" s="280"/>
      <c r="D39" s="280"/>
      <c r="E39" s="280"/>
      <c r="F39" s="280"/>
      <c r="G39" s="280"/>
      <c r="H39" s="280"/>
      <c r="I39" s="281"/>
      <c r="J39" s="282">
        <f>SUM(J12:J36)</f>
        <v>71445</v>
      </c>
      <c r="L39" s="19"/>
      <c r="N39" s="54"/>
    </row>
    <row r="40" spans="1:19" ht="13.8" thickBot="1" x14ac:dyDescent="0.3">
      <c r="A40" s="280"/>
      <c r="B40" s="280"/>
      <c r="C40" s="280"/>
      <c r="D40" s="280"/>
      <c r="E40" s="280"/>
      <c r="F40" s="280"/>
      <c r="G40" s="280"/>
      <c r="H40" s="280"/>
      <c r="I40" s="281"/>
      <c r="J40" s="283"/>
    </row>
    <row r="41" spans="1:19" ht="13.8" thickTop="1" x14ac:dyDescent="0.25">
      <c r="A41" s="284" t="s">
        <v>70</v>
      </c>
      <c r="B41" s="284"/>
      <c r="C41" s="284"/>
      <c r="D41" s="284"/>
      <c r="E41" s="284"/>
      <c r="F41" s="284"/>
      <c r="G41" s="284"/>
      <c r="H41" s="284"/>
      <c r="I41" s="285"/>
      <c r="J41" s="286">
        <v>75000</v>
      </c>
      <c r="N41" s="19"/>
    </row>
    <row r="42" spans="1:19" ht="13.8" thickBot="1" x14ac:dyDescent="0.3">
      <c r="A42" s="284"/>
      <c r="B42" s="284"/>
      <c r="C42" s="284"/>
      <c r="D42" s="284"/>
      <c r="E42" s="284"/>
      <c r="F42" s="284"/>
      <c r="G42" s="284"/>
      <c r="H42" s="284"/>
      <c r="I42" s="285"/>
      <c r="J42" s="287"/>
    </row>
    <row r="43" spans="1:19" ht="13.8" thickTop="1" x14ac:dyDescent="0.25">
      <c r="A43" s="269" t="s">
        <v>19</v>
      </c>
      <c r="B43" s="269"/>
      <c r="C43" s="269"/>
      <c r="D43" s="20"/>
      <c r="E43" s="21"/>
      <c r="F43" s="22"/>
      <c r="G43" s="22"/>
      <c r="H43" s="22"/>
    </row>
    <row r="44" spans="1:19" x14ac:dyDescent="0.25">
      <c r="A44" s="270"/>
      <c r="B44" s="270"/>
      <c r="C44" s="270"/>
      <c r="D44" s="23"/>
      <c r="E44" s="270"/>
      <c r="F44" s="270"/>
      <c r="G44" s="270"/>
      <c r="H44" s="23"/>
    </row>
    <row r="45" spans="1:19" x14ac:dyDescent="0.25">
      <c r="A45" s="270"/>
      <c r="B45" s="270"/>
      <c r="C45" s="270"/>
      <c r="D45" s="23"/>
      <c r="E45" s="270" t="s">
        <v>66</v>
      </c>
      <c r="F45" s="270"/>
      <c r="G45" s="270"/>
      <c r="H45" s="23">
        <v>580</v>
      </c>
    </row>
    <row r="46" spans="1:19" x14ac:dyDescent="0.25">
      <c r="A46" s="270"/>
      <c r="B46" s="270"/>
      <c r="C46" s="270"/>
      <c r="D46" s="23"/>
      <c r="E46" s="270" t="s">
        <v>46</v>
      </c>
      <c r="F46" s="270"/>
      <c r="G46" s="270"/>
      <c r="H46" s="23">
        <v>2975</v>
      </c>
      <c r="L46" s="19"/>
    </row>
    <row r="47" spans="1:19" x14ac:dyDescent="0.25">
      <c r="A47" s="270"/>
      <c r="B47" s="270"/>
      <c r="C47" s="270"/>
      <c r="D47" s="23"/>
      <c r="E47" s="270"/>
      <c r="F47" s="270"/>
      <c r="G47" s="270"/>
      <c r="H47" s="23"/>
    </row>
    <row r="48" spans="1:19" x14ac:dyDescent="0.25">
      <c r="A48" s="270"/>
      <c r="B48" s="270"/>
      <c r="C48" s="270"/>
      <c r="D48" s="23"/>
      <c r="E48" s="270"/>
      <c r="F48" s="270"/>
      <c r="G48" s="270"/>
      <c r="H48" s="23"/>
    </row>
    <row r="49" spans="1:8" x14ac:dyDescent="0.25">
      <c r="A49" s="270"/>
      <c r="B49" s="270"/>
      <c r="C49" s="270"/>
      <c r="D49" s="23"/>
      <c r="E49" s="24"/>
      <c r="F49" s="24"/>
      <c r="G49" s="24"/>
      <c r="H49" s="25">
        <f>SUM(H44:H47)</f>
        <v>3555</v>
      </c>
    </row>
  </sheetData>
  <mergeCells count="39">
    <mergeCell ref="A1:J2"/>
    <mergeCell ref="A3:J4"/>
    <mergeCell ref="A6:D7"/>
    <mergeCell ref="E6:G7"/>
    <mergeCell ref="H6:H7"/>
    <mergeCell ref="I6:J6"/>
    <mergeCell ref="I7:J7"/>
    <mergeCell ref="A5:J5"/>
    <mergeCell ref="A43:C43"/>
    <mergeCell ref="A44:C44"/>
    <mergeCell ref="A8:J9"/>
    <mergeCell ref="A10:A11"/>
    <mergeCell ref="B10:B11"/>
    <mergeCell ref="C10:C11"/>
    <mergeCell ref="D10:D11"/>
    <mergeCell ref="G10:G11"/>
    <mergeCell ref="H10:H11"/>
    <mergeCell ref="I37:I38"/>
    <mergeCell ref="J37:J38"/>
    <mergeCell ref="A39:I40"/>
    <mergeCell ref="J39:J40"/>
    <mergeCell ref="A41:I42"/>
    <mergeCell ref="J41:J42"/>
    <mergeCell ref="A37:C38"/>
    <mergeCell ref="D37:D38"/>
    <mergeCell ref="E37:E38"/>
    <mergeCell ref="F37:F38"/>
    <mergeCell ref="G37:G38"/>
    <mergeCell ref="H37:H38"/>
    <mergeCell ref="A48:C48"/>
    <mergeCell ref="E48:G48"/>
    <mergeCell ref="A49:C49"/>
    <mergeCell ref="E44:G44"/>
    <mergeCell ref="A45:C45"/>
    <mergeCell ref="E45:G45"/>
    <mergeCell ref="A47:C47"/>
    <mergeCell ref="E47:G47"/>
    <mergeCell ref="A46:C46"/>
    <mergeCell ref="E46:G46"/>
  </mergeCells>
  <printOptions horizontalCentered="1"/>
  <pageMargins left="0.25" right="0.25" top="0.75" bottom="0.75" header="0.5" footer="0.5"/>
  <pageSetup scale="80" orientation="portrait" horizontalDpi="4294967293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R85"/>
  <sheetViews>
    <sheetView view="pageBreakPreview" zoomScale="60" zoomScaleNormal="100" workbookViewId="0">
      <selection activeCell="A5" sqref="A5:H5"/>
    </sheetView>
  </sheetViews>
  <sheetFormatPr defaultColWidth="9.109375" defaultRowHeight="13.2" x14ac:dyDescent="0.25"/>
  <cols>
    <col min="1" max="1" width="21.44140625" style="55" customWidth="1"/>
    <col min="2" max="2" width="9" style="55" customWidth="1"/>
    <col min="3" max="3" width="15.5546875" style="55" customWidth="1"/>
    <col min="4" max="4" width="21.5546875" style="55" customWidth="1"/>
    <col min="5" max="5" width="15.5546875" style="55" customWidth="1"/>
    <col min="6" max="6" width="11.44140625" style="55" customWidth="1"/>
    <col min="7" max="8" width="10.109375" style="55" customWidth="1"/>
    <col min="9" max="16384" width="9.109375" style="55"/>
  </cols>
  <sheetData>
    <row r="1" spans="1:8" ht="15.75" customHeight="1" x14ac:dyDescent="0.25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ht="15.75" customHeight="1" x14ac:dyDescent="0.25">
      <c r="A2" s="253"/>
      <c r="B2" s="253"/>
      <c r="C2" s="253"/>
      <c r="D2" s="253"/>
      <c r="E2" s="253"/>
      <c r="F2" s="253"/>
      <c r="G2" s="253"/>
      <c r="H2" s="253"/>
    </row>
    <row r="3" spans="1:8" ht="12.75" customHeight="1" x14ac:dyDescent="0.25">
      <c r="A3" s="254" t="s">
        <v>21</v>
      </c>
      <c r="B3" s="254"/>
      <c r="C3" s="254"/>
      <c r="D3" s="254"/>
      <c r="E3" s="254"/>
      <c r="F3" s="254"/>
      <c r="G3" s="254"/>
      <c r="H3" s="254"/>
    </row>
    <row r="4" spans="1:8" ht="12.75" customHeight="1" x14ac:dyDescent="0.25">
      <c r="A4" s="254"/>
      <c r="B4" s="254"/>
      <c r="C4" s="254"/>
      <c r="D4" s="254"/>
      <c r="E4" s="254"/>
      <c r="F4" s="254"/>
      <c r="G4" s="254"/>
      <c r="H4" s="254"/>
    </row>
    <row r="5" spans="1:8" ht="15" customHeight="1" x14ac:dyDescent="0.25">
      <c r="A5" s="380" t="s">
        <v>22</v>
      </c>
      <c r="B5" s="380"/>
      <c r="C5" s="380"/>
      <c r="D5" s="380"/>
      <c r="E5" s="380"/>
      <c r="F5" s="380"/>
      <c r="G5" s="380"/>
      <c r="H5" s="380"/>
    </row>
    <row r="6" spans="1:8" ht="17.399999999999999" customHeight="1" x14ac:dyDescent="0.25">
      <c r="A6" s="305" t="s">
        <v>149</v>
      </c>
      <c r="B6" s="306"/>
      <c r="C6" s="306"/>
      <c r="D6" s="306"/>
      <c r="E6" s="306"/>
      <c r="F6" s="306"/>
      <c r="G6" s="306"/>
      <c r="H6" s="306"/>
    </row>
    <row r="7" spans="1:8" ht="17.399999999999999" customHeight="1" x14ac:dyDescent="0.25">
      <c r="A7" s="307"/>
      <c r="B7" s="308"/>
      <c r="C7" s="308"/>
      <c r="D7" s="308"/>
      <c r="E7" s="308"/>
      <c r="F7" s="308"/>
      <c r="G7" s="308"/>
      <c r="H7" s="308"/>
    </row>
    <row r="8" spans="1:8" ht="15" customHeight="1" x14ac:dyDescent="0.4">
      <c r="A8" s="26"/>
      <c r="B8" s="26"/>
      <c r="C8" s="26"/>
      <c r="D8" s="26"/>
      <c r="E8" s="26"/>
      <c r="F8" s="26"/>
      <c r="G8" s="309" t="s">
        <v>596</v>
      </c>
      <c r="H8" s="310"/>
    </row>
    <row r="9" spans="1:8" ht="15" customHeight="1" x14ac:dyDescent="0.25">
      <c r="A9" s="273" t="s">
        <v>24</v>
      </c>
      <c r="B9" s="275" t="s">
        <v>25</v>
      </c>
      <c r="C9" s="275" t="s">
        <v>26</v>
      </c>
      <c r="D9" s="275" t="s">
        <v>27</v>
      </c>
      <c r="E9" s="123" t="s">
        <v>28</v>
      </c>
      <c r="F9" s="273" t="s">
        <v>29</v>
      </c>
      <c r="G9" s="123" t="s">
        <v>137</v>
      </c>
      <c r="H9" s="123" t="s">
        <v>138</v>
      </c>
    </row>
    <row r="10" spans="1:8" ht="15" customHeight="1" x14ac:dyDescent="0.25">
      <c r="A10" s="274"/>
      <c r="B10" s="275"/>
      <c r="C10" s="275"/>
      <c r="D10" s="275"/>
      <c r="E10" s="124" t="s">
        <v>30</v>
      </c>
      <c r="F10" s="274"/>
      <c r="G10" s="124"/>
      <c r="H10" s="124"/>
    </row>
    <row r="11" spans="1:8" ht="15" customHeight="1" x14ac:dyDescent="0.25">
      <c r="A11" s="56" t="s">
        <v>304</v>
      </c>
      <c r="B11" s="59">
        <f>South!G40</f>
        <v>300</v>
      </c>
      <c r="C11" s="59" t="s">
        <v>112</v>
      </c>
      <c r="D11" s="59" t="s">
        <v>77</v>
      </c>
      <c r="E11" s="59"/>
      <c r="F11" s="59" t="s">
        <v>308</v>
      </c>
      <c r="G11" s="66"/>
      <c r="H11" s="66"/>
    </row>
    <row r="12" spans="1:8" ht="15" customHeight="1" x14ac:dyDescent="0.25">
      <c r="A12" s="56"/>
      <c r="B12" s="64"/>
      <c r="C12" s="64"/>
      <c r="D12" s="59"/>
      <c r="E12" s="59"/>
      <c r="F12" s="59"/>
      <c r="G12" s="111"/>
      <c r="H12" s="111"/>
    </row>
    <row r="13" spans="1:8" ht="15" customHeight="1" x14ac:dyDescent="0.25">
      <c r="A13" s="58" t="s">
        <v>153</v>
      </c>
      <c r="B13" s="64">
        <f>South!G14</f>
        <v>695</v>
      </c>
      <c r="C13" s="64" t="s">
        <v>112</v>
      </c>
      <c r="D13" s="59" t="s">
        <v>77</v>
      </c>
      <c r="E13" s="59"/>
      <c r="F13" s="59" t="s">
        <v>102</v>
      </c>
      <c r="G13" s="62"/>
      <c r="H13" s="62"/>
    </row>
    <row r="14" spans="1:8" ht="15" customHeight="1" x14ac:dyDescent="0.25">
      <c r="A14" s="56"/>
      <c r="B14" s="64"/>
      <c r="C14" s="64"/>
      <c r="D14" s="59"/>
      <c r="E14" s="59"/>
      <c r="F14" s="59"/>
      <c r="G14" s="62"/>
      <c r="H14" s="62"/>
    </row>
    <row r="15" spans="1:8" ht="15" customHeight="1" x14ac:dyDescent="0.25">
      <c r="A15" s="112" t="s">
        <v>309</v>
      </c>
      <c r="B15" s="59">
        <f>South!E39</f>
        <v>65</v>
      </c>
      <c r="C15" s="64" t="s">
        <v>76</v>
      </c>
      <c r="D15" s="59" t="s">
        <v>77</v>
      </c>
      <c r="E15" s="59"/>
      <c r="F15" s="59" t="s">
        <v>102</v>
      </c>
      <c r="G15" s="62"/>
      <c r="H15" s="62"/>
    </row>
    <row r="16" spans="1:8" ht="15" customHeight="1" x14ac:dyDescent="0.25">
      <c r="A16" s="56"/>
      <c r="B16" s="59"/>
      <c r="C16" s="64"/>
      <c r="D16" s="59"/>
      <c r="E16" s="59"/>
      <c r="F16" s="59"/>
      <c r="G16" s="62"/>
      <c r="H16" s="62"/>
    </row>
    <row r="17" spans="1:8" ht="15" customHeight="1" x14ac:dyDescent="0.25">
      <c r="A17" s="56" t="s">
        <v>58</v>
      </c>
      <c r="B17" s="59">
        <f>South!G42</f>
        <v>10785</v>
      </c>
      <c r="C17" s="64" t="s">
        <v>112</v>
      </c>
      <c r="D17" s="59" t="s">
        <v>77</v>
      </c>
      <c r="E17" s="59"/>
      <c r="F17" s="59" t="s">
        <v>102</v>
      </c>
      <c r="G17" s="62"/>
      <c r="H17" s="62"/>
    </row>
    <row r="18" spans="1:8" ht="15" customHeight="1" x14ac:dyDescent="0.25">
      <c r="A18" s="56"/>
      <c r="B18" s="59"/>
      <c r="C18" s="64"/>
      <c r="D18" s="59"/>
      <c r="E18" s="59"/>
      <c r="F18" s="59"/>
      <c r="G18" s="62"/>
      <c r="H18" s="62"/>
    </row>
    <row r="19" spans="1:8" ht="15" customHeight="1" x14ac:dyDescent="0.25">
      <c r="A19" s="56" t="s">
        <v>287</v>
      </c>
      <c r="B19" s="59">
        <f>South!G15</f>
        <v>260</v>
      </c>
      <c r="C19" s="64" t="s">
        <v>112</v>
      </c>
      <c r="D19" s="59" t="s">
        <v>77</v>
      </c>
      <c r="E19" s="59"/>
      <c r="F19" s="59" t="s">
        <v>102</v>
      </c>
      <c r="G19" s="62"/>
      <c r="H19" s="62"/>
    </row>
    <row r="20" spans="1:8" ht="15" customHeight="1" x14ac:dyDescent="0.25">
      <c r="A20" s="56"/>
      <c r="B20" s="59"/>
      <c r="C20" s="64"/>
      <c r="D20" s="59"/>
      <c r="E20" s="59"/>
      <c r="F20" s="59"/>
      <c r="G20" s="66"/>
      <c r="H20" s="66"/>
    </row>
    <row r="21" spans="1:8" ht="15" customHeight="1" x14ac:dyDescent="0.25">
      <c r="A21" s="113" t="s">
        <v>288</v>
      </c>
      <c r="B21" s="59">
        <f>South!G18</f>
        <v>250</v>
      </c>
      <c r="C21" s="64" t="s">
        <v>112</v>
      </c>
      <c r="D21" s="59" t="s">
        <v>77</v>
      </c>
      <c r="E21" s="59"/>
      <c r="F21" s="59" t="s">
        <v>102</v>
      </c>
      <c r="G21" s="62"/>
      <c r="H21" s="62"/>
    </row>
    <row r="22" spans="1:8" ht="15" customHeight="1" x14ac:dyDescent="0.25">
      <c r="A22" s="56"/>
      <c r="B22" s="59"/>
      <c r="C22" s="64"/>
      <c r="D22" s="59"/>
      <c r="E22" s="59"/>
      <c r="F22" s="59"/>
      <c r="G22" s="66"/>
      <c r="H22" s="66"/>
    </row>
    <row r="23" spans="1:8" ht="15" customHeight="1" x14ac:dyDescent="0.25">
      <c r="A23" s="58" t="s">
        <v>95</v>
      </c>
      <c r="B23" s="64">
        <f>South!G41</f>
        <v>255</v>
      </c>
      <c r="C23" s="64" t="s">
        <v>112</v>
      </c>
      <c r="D23" s="59" t="s">
        <v>77</v>
      </c>
      <c r="E23" s="59"/>
      <c r="F23" s="59" t="s">
        <v>102</v>
      </c>
      <c r="G23" s="62"/>
      <c r="H23" s="62"/>
    </row>
    <row r="24" spans="1:8" ht="15" customHeight="1" x14ac:dyDescent="0.25">
      <c r="A24" s="56"/>
      <c r="B24" s="64"/>
      <c r="C24" s="64"/>
      <c r="D24" s="59"/>
      <c r="E24" s="59"/>
      <c r="F24" s="59"/>
      <c r="G24" s="62"/>
      <c r="H24" s="62"/>
    </row>
    <row r="25" spans="1:8" ht="15" customHeight="1" x14ac:dyDescent="0.25">
      <c r="A25" s="56" t="s">
        <v>280</v>
      </c>
      <c r="B25" s="59">
        <f>South!G17</f>
        <v>900</v>
      </c>
      <c r="C25" s="64" t="s">
        <v>112</v>
      </c>
      <c r="D25" s="57" t="s">
        <v>72</v>
      </c>
      <c r="E25" s="59"/>
      <c r="F25" s="59" t="s">
        <v>102</v>
      </c>
      <c r="G25" s="62"/>
      <c r="H25" s="62"/>
    </row>
    <row r="26" spans="1:8" ht="15" customHeight="1" x14ac:dyDescent="0.25">
      <c r="A26" s="56"/>
      <c r="B26" s="59"/>
      <c r="C26" s="64"/>
      <c r="D26" s="57"/>
      <c r="E26" s="59"/>
      <c r="F26" s="59"/>
      <c r="G26" s="66"/>
      <c r="H26" s="66"/>
    </row>
    <row r="27" spans="1:8" ht="15" customHeight="1" x14ac:dyDescent="0.25">
      <c r="A27" s="56" t="s">
        <v>286</v>
      </c>
      <c r="B27" s="59">
        <f>South!G13</f>
        <v>520</v>
      </c>
      <c r="C27" s="64" t="s">
        <v>112</v>
      </c>
      <c r="D27" s="59" t="s">
        <v>77</v>
      </c>
      <c r="E27" s="59"/>
      <c r="F27" s="59" t="s">
        <v>102</v>
      </c>
      <c r="G27" s="62"/>
      <c r="H27" s="62"/>
    </row>
    <row r="28" spans="1:8" ht="15" customHeight="1" x14ac:dyDescent="0.25">
      <c r="A28" s="56"/>
      <c r="B28" s="59"/>
      <c r="C28" s="64"/>
      <c r="D28" s="59"/>
      <c r="E28" s="59"/>
      <c r="F28" s="59"/>
      <c r="G28" s="62"/>
      <c r="H28" s="62"/>
    </row>
    <row r="29" spans="1:8" ht="15" customHeight="1" x14ac:dyDescent="0.25">
      <c r="A29" s="56" t="s">
        <v>167</v>
      </c>
      <c r="B29" s="59">
        <f>South!G16</f>
        <v>315</v>
      </c>
      <c r="C29" s="64" t="s">
        <v>112</v>
      </c>
      <c r="D29" s="59" t="s">
        <v>77</v>
      </c>
      <c r="E29" s="59"/>
      <c r="F29" s="59" t="s">
        <v>102</v>
      </c>
      <c r="G29" s="62"/>
      <c r="H29" s="62"/>
    </row>
    <row r="30" spans="1:8" ht="15" customHeight="1" x14ac:dyDescent="0.25">
      <c r="A30" s="56"/>
      <c r="B30" s="59"/>
      <c r="C30" s="64"/>
      <c r="D30" s="59"/>
      <c r="E30" s="59"/>
      <c r="F30" s="59"/>
      <c r="G30" s="62"/>
      <c r="H30" s="62"/>
    </row>
    <row r="31" spans="1:8" ht="15" customHeight="1" x14ac:dyDescent="0.25">
      <c r="A31" s="56" t="s">
        <v>89</v>
      </c>
      <c r="B31" s="59">
        <f>South!G12</f>
        <v>1360</v>
      </c>
      <c r="C31" s="64" t="s">
        <v>112</v>
      </c>
      <c r="D31" s="59" t="s">
        <v>77</v>
      </c>
      <c r="E31" s="59"/>
      <c r="F31" s="59" t="s">
        <v>115</v>
      </c>
      <c r="G31" s="62"/>
      <c r="H31" s="62"/>
    </row>
    <row r="32" spans="1:8" ht="15" customHeight="1" x14ac:dyDescent="0.25">
      <c r="A32" s="56"/>
      <c r="B32" s="59">
        <f>South!H12</f>
        <v>210</v>
      </c>
      <c r="C32" s="64" t="s">
        <v>310</v>
      </c>
      <c r="D32" s="59" t="s">
        <v>77</v>
      </c>
      <c r="E32" s="59"/>
      <c r="F32" s="59" t="s">
        <v>115</v>
      </c>
      <c r="G32" s="62"/>
      <c r="H32" s="62"/>
    </row>
    <row r="33" spans="1:18" ht="15" customHeight="1" x14ac:dyDescent="0.25">
      <c r="A33" s="56"/>
      <c r="B33" s="59"/>
      <c r="C33" s="64"/>
      <c r="D33" s="59"/>
      <c r="E33" s="59"/>
      <c r="F33" s="59"/>
      <c r="G33" s="62"/>
      <c r="H33" s="62"/>
    </row>
    <row r="34" spans="1:18" ht="15" customHeight="1" x14ac:dyDescent="0.25">
      <c r="A34" s="56" t="s">
        <v>311</v>
      </c>
      <c r="B34" s="59">
        <f>South!F32</f>
        <v>2020</v>
      </c>
      <c r="C34" s="64" t="s">
        <v>71</v>
      </c>
      <c r="D34" s="59" t="s">
        <v>126</v>
      </c>
      <c r="E34" s="57"/>
      <c r="F34" s="57" t="s">
        <v>102</v>
      </c>
      <c r="G34" s="67"/>
      <c r="H34" s="67"/>
    </row>
    <row r="35" spans="1:18" ht="15" customHeight="1" x14ac:dyDescent="0.25">
      <c r="A35" s="60" t="s">
        <v>312</v>
      </c>
      <c r="B35" s="59"/>
      <c r="C35" s="64"/>
      <c r="D35" s="57"/>
      <c r="E35" s="57"/>
      <c r="F35" s="57"/>
      <c r="G35" s="67"/>
      <c r="H35" s="67"/>
    </row>
    <row r="36" spans="1:18" ht="15" customHeight="1" x14ac:dyDescent="0.25">
      <c r="A36" s="60"/>
      <c r="B36" s="59"/>
      <c r="C36" s="64"/>
      <c r="D36" s="57"/>
      <c r="E36" s="57"/>
      <c r="F36" s="57"/>
      <c r="G36" s="67"/>
      <c r="H36" s="67"/>
    </row>
    <row r="37" spans="1:18" ht="15" customHeight="1" x14ac:dyDescent="0.25">
      <c r="A37" s="56" t="s">
        <v>313</v>
      </c>
      <c r="B37" s="59">
        <f>South!G21</f>
        <v>515</v>
      </c>
      <c r="C37" s="64" t="s">
        <v>112</v>
      </c>
      <c r="D37" s="59" t="s">
        <v>77</v>
      </c>
      <c r="E37" s="59"/>
      <c r="F37" s="59" t="s">
        <v>102</v>
      </c>
      <c r="G37" s="62"/>
      <c r="H37" s="62"/>
      <c r="R37" s="55" t="s">
        <v>314</v>
      </c>
    </row>
    <row r="38" spans="1:18" ht="15" customHeight="1" x14ac:dyDescent="0.25">
      <c r="A38" s="56"/>
      <c r="B38" s="59"/>
      <c r="C38" s="64"/>
      <c r="D38" s="59"/>
      <c r="E38" s="59"/>
      <c r="F38" s="59"/>
      <c r="G38" s="62"/>
      <c r="H38" s="62"/>
    </row>
    <row r="39" spans="1:18" ht="15" customHeight="1" x14ac:dyDescent="0.25">
      <c r="A39" s="56" t="s">
        <v>64</v>
      </c>
      <c r="B39" s="59">
        <f>South!G23</f>
        <v>9565</v>
      </c>
      <c r="C39" s="64" t="s">
        <v>112</v>
      </c>
      <c r="D39" s="59" t="s">
        <v>77</v>
      </c>
      <c r="E39" s="59"/>
      <c r="F39" s="59" t="s">
        <v>102</v>
      </c>
      <c r="G39" s="62"/>
      <c r="H39" s="62"/>
    </row>
    <row r="40" spans="1:18" ht="15" customHeight="1" x14ac:dyDescent="0.25">
      <c r="A40" s="56"/>
      <c r="B40" s="59"/>
      <c r="C40" s="64"/>
      <c r="D40" s="59"/>
      <c r="E40" s="59"/>
      <c r="F40" s="59"/>
      <c r="G40" s="62"/>
      <c r="H40" s="62"/>
    </row>
    <row r="41" spans="1:18" ht="15" customHeight="1" x14ac:dyDescent="0.25">
      <c r="A41" s="113" t="s">
        <v>315</v>
      </c>
      <c r="B41" s="59">
        <f>South!G26</f>
        <v>2095</v>
      </c>
      <c r="C41" s="64" t="s">
        <v>112</v>
      </c>
      <c r="D41" s="59" t="s">
        <v>77</v>
      </c>
      <c r="E41" s="59"/>
      <c r="F41" s="59" t="s">
        <v>103</v>
      </c>
      <c r="G41" s="62"/>
      <c r="H41" s="62"/>
      <c r="J41" s="114"/>
    </row>
    <row r="42" spans="1:18" ht="15" customHeight="1" x14ac:dyDescent="0.25">
      <c r="A42" s="113"/>
      <c r="B42" s="59"/>
      <c r="C42" s="64"/>
      <c r="D42" s="59"/>
      <c r="E42" s="59"/>
      <c r="F42" s="59"/>
      <c r="G42" s="62"/>
      <c r="H42" s="62"/>
    </row>
    <row r="43" spans="1:18" ht="15" customHeight="1" x14ac:dyDescent="0.25">
      <c r="A43" s="113" t="s">
        <v>292</v>
      </c>
      <c r="B43" s="59">
        <f>SUM(South!G22)</f>
        <v>450</v>
      </c>
      <c r="C43" s="64" t="s">
        <v>112</v>
      </c>
      <c r="D43" s="59" t="s">
        <v>77</v>
      </c>
      <c r="E43" s="59"/>
      <c r="F43" s="59" t="s">
        <v>102</v>
      </c>
      <c r="G43" s="62"/>
      <c r="H43" s="62"/>
    </row>
    <row r="44" spans="1:18" ht="15" customHeight="1" x14ac:dyDescent="0.25">
      <c r="A44" s="112"/>
      <c r="B44" s="59"/>
      <c r="C44" s="64"/>
      <c r="D44" s="59"/>
      <c r="E44" s="59"/>
      <c r="F44" s="59"/>
      <c r="G44" s="62"/>
      <c r="H44" s="62"/>
    </row>
    <row r="45" spans="1:18" ht="15" customHeight="1" x14ac:dyDescent="0.25">
      <c r="A45" s="113" t="s">
        <v>316</v>
      </c>
      <c r="B45" s="115">
        <f>SUM(South!H19:H24,South!H29:H31,South!H36,South!H38,)</f>
        <v>14485</v>
      </c>
      <c r="C45" s="64" t="s">
        <v>310</v>
      </c>
      <c r="D45" s="59" t="s">
        <v>77</v>
      </c>
      <c r="E45" s="59"/>
      <c r="F45" s="59" t="s">
        <v>102</v>
      </c>
      <c r="G45" s="116"/>
      <c r="H45" s="116"/>
    </row>
    <row r="46" spans="1:18" ht="15" customHeight="1" x14ac:dyDescent="0.25">
      <c r="A46" s="56"/>
      <c r="B46" s="59">
        <f>SUM(South!G20,South!G28:G30,)</f>
        <v>4845</v>
      </c>
      <c r="C46" s="64" t="s">
        <v>112</v>
      </c>
      <c r="D46" s="59" t="s">
        <v>77</v>
      </c>
      <c r="E46" s="59"/>
      <c r="F46" s="59" t="s">
        <v>102</v>
      </c>
      <c r="G46" s="116"/>
      <c r="H46" s="116"/>
    </row>
    <row r="47" spans="1:18" ht="15" customHeight="1" x14ac:dyDescent="0.25">
      <c r="A47" s="58"/>
      <c r="B47" s="59"/>
      <c r="C47" s="64"/>
      <c r="D47" s="59"/>
      <c r="E47" s="59"/>
      <c r="F47" s="59"/>
      <c r="G47" s="62"/>
      <c r="H47" s="62"/>
    </row>
    <row r="48" spans="1:18" ht="15" customHeight="1" thickBot="1" x14ac:dyDescent="0.3">
      <c r="A48" s="113" t="s">
        <v>317</v>
      </c>
      <c r="B48" s="59">
        <f>SUM(South!H25,South!H27,South!H37,)</f>
        <v>3185</v>
      </c>
      <c r="C48" s="64" t="s">
        <v>112</v>
      </c>
      <c r="D48" s="59" t="s">
        <v>77</v>
      </c>
      <c r="E48" s="59"/>
      <c r="F48" s="59" t="s">
        <v>115</v>
      </c>
      <c r="G48" s="62"/>
      <c r="H48" s="62"/>
    </row>
    <row r="49" spans="1:8" ht="16.2" thickBot="1" x14ac:dyDescent="0.3">
      <c r="A49" s="301" t="s">
        <v>31</v>
      </c>
      <c r="B49" s="302"/>
      <c r="C49" s="302"/>
      <c r="D49" s="302"/>
      <c r="E49" s="302"/>
      <c r="F49" s="303"/>
      <c r="G49" s="61">
        <f>SUM(G11:G48)</f>
        <v>0</v>
      </c>
      <c r="H49" s="61">
        <f>SUM(H11:H48)</f>
        <v>0</v>
      </c>
    </row>
    <row r="50" spans="1:8" ht="15.6" x14ac:dyDescent="0.25">
      <c r="A50" s="300" t="s">
        <v>125</v>
      </c>
      <c r="B50" s="300"/>
      <c r="C50" s="300"/>
      <c r="D50" s="29"/>
      <c r="E50" s="29"/>
      <c r="F50" s="29"/>
      <c r="G50" s="29"/>
      <c r="H50" s="29"/>
    </row>
    <row r="51" spans="1:8" ht="15.6" x14ac:dyDescent="0.25">
      <c r="A51" s="80" t="s">
        <v>597</v>
      </c>
      <c r="B51" s="30"/>
      <c r="C51" s="30"/>
      <c r="D51" s="29"/>
      <c r="E51" s="29"/>
      <c r="F51" s="29"/>
      <c r="G51" s="29"/>
      <c r="H51" s="29"/>
    </row>
    <row r="52" spans="1:8" ht="15.6" x14ac:dyDescent="0.25">
      <c r="A52" s="29"/>
      <c r="B52" s="29"/>
      <c r="C52" s="29"/>
      <c r="D52" s="29"/>
      <c r="E52" s="29"/>
      <c r="F52" s="29"/>
      <c r="G52" s="31"/>
      <c r="H52" s="31"/>
    </row>
    <row r="53" spans="1:8" ht="15.6" x14ac:dyDescent="0.25">
      <c r="A53" s="29"/>
      <c r="B53" s="30"/>
      <c r="C53" s="29"/>
      <c r="D53" s="29"/>
      <c r="E53" s="29"/>
      <c r="F53" s="29"/>
      <c r="G53" s="29"/>
      <c r="H53" s="29"/>
    </row>
    <row r="54" spans="1:8" ht="15.6" x14ac:dyDescent="0.25">
      <c r="A54" s="29"/>
      <c r="B54" s="29"/>
      <c r="C54" s="29"/>
      <c r="D54" s="29"/>
      <c r="E54" s="29"/>
      <c r="F54" s="29"/>
      <c r="G54" s="29"/>
      <c r="H54" s="29"/>
    </row>
    <row r="55" spans="1:8" ht="15.6" x14ac:dyDescent="0.25">
      <c r="A55" s="29"/>
      <c r="B55" s="29"/>
      <c r="C55" s="29"/>
      <c r="D55" s="29"/>
      <c r="E55" s="29"/>
      <c r="F55" s="29"/>
      <c r="G55" s="29"/>
      <c r="H55" s="29"/>
    </row>
    <row r="56" spans="1:8" ht="15.6" x14ac:dyDescent="0.25">
      <c r="A56" s="29"/>
      <c r="B56" s="29"/>
      <c r="C56" s="29"/>
      <c r="D56" s="30"/>
      <c r="E56" s="29"/>
      <c r="F56" s="29"/>
      <c r="G56" s="29"/>
      <c r="H56" s="29"/>
    </row>
    <row r="57" spans="1:8" ht="15.6" x14ac:dyDescent="0.25">
      <c r="A57" s="29"/>
      <c r="B57" s="29"/>
      <c r="C57" s="29"/>
      <c r="D57" s="29"/>
      <c r="E57" s="29"/>
      <c r="F57" s="29"/>
      <c r="G57" s="29"/>
      <c r="H57" s="29"/>
    </row>
    <row r="58" spans="1:8" ht="15.6" x14ac:dyDescent="0.25">
      <c r="A58" s="29"/>
      <c r="B58" s="29"/>
      <c r="C58" s="29"/>
      <c r="D58" s="29"/>
      <c r="E58" s="29"/>
      <c r="F58" s="29"/>
      <c r="G58" s="29"/>
      <c r="H58" s="29"/>
    </row>
    <row r="59" spans="1:8" ht="15.6" x14ac:dyDescent="0.25">
      <c r="A59" s="29"/>
      <c r="B59" s="29"/>
      <c r="C59" s="29"/>
      <c r="D59" s="29"/>
      <c r="E59" s="29"/>
      <c r="F59" s="29"/>
      <c r="G59" s="29"/>
      <c r="H59" s="29"/>
    </row>
    <row r="60" spans="1:8" ht="15.6" x14ac:dyDescent="0.25">
      <c r="A60" s="29"/>
      <c r="B60" s="29"/>
      <c r="C60" s="29"/>
      <c r="D60" s="29"/>
      <c r="E60" s="29"/>
      <c r="F60" s="29"/>
      <c r="G60" s="29"/>
      <c r="H60" s="29"/>
    </row>
    <row r="61" spans="1:8" ht="15.6" x14ac:dyDescent="0.25">
      <c r="A61" s="29"/>
      <c r="B61" s="29"/>
      <c r="C61" s="29"/>
      <c r="D61" s="29"/>
      <c r="E61" s="29"/>
      <c r="F61" s="29"/>
      <c r="G61" s="29"/>
      <c r="H61" s="29"/>
    </row>
    <row r="62" spans="1:8" ht="15.6" x14ac:dyDescent="0.25">
      <c r="A62" s="29"/>
      <c r="B62" s="29"/>
      <c r="C62" s="29"/>
      <c r="D62" s="29"/>
      <c r="E62" s="29"/>
      <c r="F62" s="29"/>
      <c r="G62" s="29"/>
      <c r="H62" s="29"/>
    </row>
    <row r="63" spans="1:8" ht="15.6" x14ac:dyDescent="0.25">
      <c r="A63" s="29"/>
      <c r="B63" s="29"/>
      <c r="C63" s="29"/>
      <c r="D63" s="29"/>
      <c r="E63" s="29"/>
      <c r="F63" s="29"/>
      <c r="G63" s="29"/>
      <c r="H63" s="29"/>
    </row>
    <row r="64" spans="1:8" ht="15.6" x14ac:dyDescent="0.25">
      <c r="A64" s="29"/>
      <c r="B64" s="29"/>
      <c r="C64" s="29"/>
      <c r="D64" s="29"/>
      <c r="E64" s="29"/>
      <c r="F64" s="29"/>
      <c r="G64" s="29"/>
      <c r="H64" s="29"/>
    </row>
    <row r="65" spans="1:8" ht="15.6" x14ac:dyDescent="0.25">
      <c r="A65" s="29"/>
      <c r="B65" s="29"/>
      <c r="C65" s="29"/>
      <c r="D65" s="29"/>
      <c r="E65" s="29"/>
      <c r="F65" s="29"/>
      <c r="G65" s="29"/>
      <c r="H65" s="29"/>
    </row>
    <row r="66" spans="1:8" ht="15.6" x14ac:dyDescent="0.25">
      <c r="A66" s="29"/>
      <c r="B66" s="29"/>
      <c r="C66" s="29"/>
      <c r="D66" s="29"/>
      <c r="E66" s="29"/>
      <c r="F66" s="29"/>
      <c r="G66" s="29"/>
      <c r="H66" s="29"/>
    </row>
    <row r="67" spans="1:8" ht="15.6" x14ac:dyDescent="0.25">
      <c r="A67" s="29"/>
      <c r="B67" s="29"/>
      <c r="C67" s="29"/>
      <c r="D67" s="29"/>
      <c r="E67" s="29"/>
      <c r="F67" s="29"/>
      <c r="G67" s="29"/>
      <c r="H67" s="29"/>
    </row>
    <row r="68" spans="1:8" ht="15.6" x14ac:dyDescent="0.25">
      <c r="A68" s="29"/>
      <c r="B68" s="29"/>
      <c r="C68" s="29"/>
      <c r="D68" s="29"/>
      <c r="E68" s="29"/>
      <c r="F68" s="29"/>
      <c r="G68" s="29"/>
      <c r="H68" s="29"/>
    </row>
    <row r="69" spans="1:8" ht="15.6" x14ac:dyDescent="0.25">
      <c r="A69" s="29"/>
      <c r="B69" s="29"/>
      <c r="C69" s="29"/>
      <c r="D69" s="29"/>
      <c r="E69" s="29"/>
      <c r="F69" s="29"/>
      <c r="G69" s="29"/>
      <c r="H69" s="29"/>
    </row>
    <row r="70" spans="1:8" ht="15.6" x14ac:dyDescent="0.25">
      <c r="A70" s="29"/>
      <c r="B70" s="29"/>
      <c r="C70" s="29"/>
      <c r="D70" s="29"/>
      <c r="E70" s="29"/>
      <c r="F70" s="29"/>
      <c r="G70" s="29"/>
      <c r="H70" s="29"/>
    </row>
    <row r="71" spans="1:8" ht="15.6" x14ac:dyDescent="0.25">
      <c r="A71" s="29"/>
      <c r="B71" s="29"/>
      <c r="C71" s="29"/>
      <c r="D71" s="29"/>
      <c r="E71" s="29"/>
      <c r="F71" s="29"/>
      <c r="G71" s="29"/>
      <c r="H71" s="29"/>
    </row>
    <row r="72" spans="1:8" ht="15.6" x14ac:dyDescent="0.25">
      <c r="A72" s="29"/>
      <c r="B72" s="29"/>
      <c r="C72" s="29"/>
      <c r="D72" s="29"/>
      <c r="E72" s="29"/>
      <c r="F72" s="29"/>
      <c r="G72" s="29"/>
      <c r="H72" s="29"/>
    </row>
    <row r="73" spans="1:8" ht="15.6" x14ac:dyDescent="0.25">
      <c r="A73" s="29"/>
      <c r="B73" s="29"/>
      <c r="C73" s="29"/>
      <c r="D73" s="29"/>
      <c r="E73" s="29"/>
      <c r="F73" s="29"/>
      <c r="G73" s="29"/>
      <c r="H73" s="29"/>
    </row>
    <row r="74" spans="1:8" ht="15.6" x14ac:dyDescent="0.25">
      <c r="A74" s="29"/>
      <c r="B74" s="29"/>
      <c r="C74" s="29"/>
      <c r="D74" s="29"/>
      <c r="E74" s="29"/>
      <c r="F74" s="29"/>
      <c r="G74" s="29"/>
      <c r="H74" s="29"/>
    </row>
    <row r="75" spans="1:8" ht="15.6" x14ac:dyDescent="0.25">
      <c r="A75" s="29"/>
      <c r="B75" s="29"/>
      <c r="C75" s="29"/>
      <c r="D75" s="29"/>
      <c r="E75" s="29"/>
      <c r="F75" s="29"/>
      <c r="G75" s="29"/>
      <c r="H75" s="29"/>
    </row>
    <row r="76" spans="1:8" ht="15.6" x14ac:dyDescent="0.25">
      <c r="A76" s="29"/>
      <c r="B76" s="29"/>
      <c r="C76" s="29"/>
      <c r="D76" s="29"/>
      <c r="E76" s="29"/>
      <c r="F76" s="29"/>
      <c r="G76" s="29"/>
      <c r="H76" s="29"/>
    </row>
    <row r="77" spans="1:8" ht="15.6" x14ac:dyDescent="0.25">
      <c r="A77" s="29"/>
      <c r="B77" s="29"/>
      <c r="C77" s="29"/>
      <c r="D77" s="29"/>
      <c r="E77" s="29"/>
      <c r="F77" s="29"/>
      <c r="G77" s="29"/>
      <c r="H77" s="29"/>
    </row>
    <row r="78" spans="1:8" ht="15.6" x14ac:dyDescent="0.25">
      <c r="A78" s="29"/>
      <c r="B78" s="29"/>
      <c r="C78" s="29"/>
      <c r="D78" s="29"/>
      <c r="E78" s="29"/>
      <c r="F78" s="29"/>
      <c r="G78" s="29"/>
      <c r="H78" s="29"/>
    </row>
    <row r="79" spans="1:8" ht="15.6" x14ac:dyDescent="0.25">
      <c r="A79" s="29"/>
      <c r="B79" s="29"/>
      <c r="C79" s="29"/>
      <c r="D79" s="29"/>
      <c r="E79" s="29"/>
      <c r="F79" s="29"/>
      <c r="G79" s="29"/>
      <c r="H79" s="29"/>
    </row>
    <row r="80" spans="1:8" ht="15.6" x14ac:dyDescent="0.25">
      <c r="A80" s="29"/>
      <c r="B80" s="29"/>
      <c r="C80" s="29"/>
      <c r="D80" s="29"/>
      <c r="E80" s="29"/>
      <c r="F80" s="29"/>
      <c r="G80" s="29"/>
      <c r="H80" s="29"/>
    </row>
    <row r="81" spans="1:8" ht="15.6" x14ac:dyDescent="0.25">
      <c r="A81" s="29"/>
      <c r="B81" s="29"/>
      <c r="C81" s="29"/>
      <c r="D81" s="29"/>
      <c r="E81" s="29"/>
      <c r="F81" s="29"/>
      <c r="G81" s="29"/>
      <c r="H81" s="29"/>
    </row>
    <row r="82" spans="1:8" ht="15.6" x14ac:dyDescent="0.25">
      <c r="A82" s="29"/>
      <c r="B82" s="29"/>
      <c r="C82" s="29"/>
      <c r="D82" s="29"/>
      <c r="E82" s="29"/>
      <c r="F82" s="29"/>
      <c r="G82" s="29"/>
      <c r="H82" s="29"/>
    </row>
    <row r="83" spans="1:8" ht="15.6" x14ac:dyDescent="0.25">
      <c r="A83" s="29"/>
      <c r="B83" s="29"/>
      <c r="C83" s="29"/>
      <c r="D83" s="29"/>
      <c r="E83" s="29"/>
      <c r="F83" s="29"/>
      <c r="G83" s="29"/>
      <c r="H83" s="29"/>
    </row>
    <row r="84" spans="1:8" ht="15.6" x14ac:dyDescent="0.25">
      <c r="A84" s="29"/>
      <c r="B84" s="29"/>
      <c r="C84" s="29"/>
      <c r="D84" s="29"/>
      <c r="E84" s="29"/>
      <c r="F84" s="29"/>
      <c r="G84" s="29"/>
      <c r="H84" s="29"/>
    </row>
    <row r="85" spans="1:8" ht="15.6" x14ac:dyDescent="0.25">
      <c r="A85" s="29"/>
      <c r="B85" s="29"/>
      <c r="C85" s="29"/>
      <c r="D85" s="29"/>
      <c r="E85" s="29"/>
      <c r="F85" s="29"/>
      <c r="G85" s="29"/>
      <c r="H85" s="29"/>
    </row>
  </sheetData>
  <mergeCells count="12">
    <mergeCell ref="A50:C50"/>
    <mergeCell ref="A49:F49"/>
    <mergeCell ref="A1:H2"/>
    <mergeCell ref="A3:H4"/>
    <mergeCell ref="A5:H5"/>
    <mergeCell ref="A6:H7"/>
    <mergeCell ref="G8:H8"/>
    <mergeCell ref="A9:A10"/>
    <mergeCell ref="B9:B10"/>
    <mergeCell ref="C9:C10"/>
    <mergeCell ref="D9:D10"/>
    <mergeCell ref="F9:F10"/>
  </mergeCells>
  <printOptions horizontalCentered="1"/>
  <pageMargins left="0.25" right="0.25" top="0.75" bottom="0.75" header="0.5" footer="0.5"/>
  <pageSetup scale="72" orientation="portrait" horizontalDpi="4294967293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3" tint="0.59999389629810485"/>
  </sheetPr>
  <dimension ref="A1:I94"/>
  <sheetViews>
    <sheetView zoomScaleNormal="100" workbookViewId="0">
      <selection activeCell="A5" sqref="A5:E5"/>
    </sheetView>
  </sheetViews>
  <sheetFormatPr defaultColWidth="9.109375" defaultRowHeight="13.2" x14ac:dyDescent="0.25"/>
  <cols>
    <col min="1" max="1" width="41.88671875" style="2" customWidth="1"/>
    <col min="2" max="2" width="10.88671875" style="2" customWidth="1"/>
    <col min="3" max="3" width="19.44140625" style="2" customWidth="1"/>
    <col min="4" max="4" width="19.5546875" style="2" customWidth="1"/>
    <col min="5" max="5" width="14.44140625" style="2" customWidth="1"/>
    <col min="6" max="16384" width="9.109375" style="2"/>
  </cols>
  <sheetData>
    <row r="1" spans="1:9" ht="15.75" customHeight="1" x14ac:dyDescent="0.25">
      <c r="A1" s="253" t="s">
        <v>0</v>
      </c>
      <c r="B1" s="253"/>
      <c r="C1" s="253"/>
      <c r="D1" s="253"/>
      <c r="E1" s="253"/>
    </row>
    <row r="2" spans="1:9" ht="15.75" customHeight="1" x14ac:dyDescent="0.25">
      <c r="A2" s="253"/>
      <c r="B2" s="253"/>
      <c r="C2" s="253"/>
      <c r="D2" s="253"/>
      <c r="E2" s="253"/>
    </row>
    <row r="3" spans="1:9" ht="12.75" customHeight="1" x14ac:dyDescent="0.25">
      <c r="A3" s="254" t="s">
        <v>32</v>
      </c>
      <c r="B3" s="254"/>
      <c r="C3" s="254"/>
      <c r="D3" s="254"/>
      <c r="E3" s="254"/>
    </row>
    <row r="4" spans="1:9" ht="12.75" customHeight="1" x14ac:dyDescent="0.25">
      <c r="A4" s="254"/>
      <c r="B4" s="254"/>
      <c r="C4" s="254"/>
      <c r="D4" s="254"/>
      <c r="E4" s="254"/>
    </row>
    <row r="5" spans="1:9" ht="15" customHeight="1" x14ac:dyDescent="0.25">
      <c r="A5" s="379" t="s">
        <v>33</v>
      </c>
      <c r="B5" s="379"/>
      <c r="C5" s="379"/>
      <c r="D5" s="379"/>
      <c r="E5" s="379"/>
    </row>
    <row r="6" spans="1:9" ht="17.399999999999999" customHeight="1" x14ac:dyDescent="0.25">
      <c r="A6" s="318" t="s">
        <v>470</v>
      </c>
      <c r="B6" s="319"/>
      <c r="C6" s="319"/>
      <c r="D6" s="319"/>
      <c r="E6" s="320"/>
    </row>
    <row r="7" spans="1:9" ht="17.399999999999999" customHeight="1" x14ac:dyDescent="0.25">
      <c r="A7" s="321"/>
      <c r="B7" s="322"/>
      <c r="C7" s="322"/>
      <c r="D7" s="322"/>
      <c r="E7" s="323"/>
    </row>
    <row r="8" spans="1:9" ht="15" customHeight="1" x14ac:dyDescent="0.4">
      <c r="A8" s="324"/>
      <c r="B8" s="324"/>
      <c r="C8" s="324"/>
      <c r="D8" s="324"/>
      <c r="E8" s="324"/>
    </row>
    <row r="9" spans="1:9" ht="15" customHeight="1" x14ac:dyDescent="0.25">
      <c r="A9" s="273" t="s">
        <v>34</v>
      </c>
      <c r="B9" s="275" t="s">
        <v>25</v>
      </c>
      <c r="C9" s="275" t="s">
        <v>26</v>
      </c>
      <c r="D9" s="32" t="s">
        <v>28</v>
      </c>
      <c r="E9" s="273" t="s">
        <v>35</v>
      </c>
    </row>
    <row r="10" spans="1:9" ht="15" customHeight="1" x14ac:dyDescent="0.25">
      <c r="A10" s="325"/>
      <c r="B10" s="275"/>
      <c r="C10" s="275"/>
      <c r="D10" s="8" t="s">
        <v>30</v>
      </c>
      <c r="E10" s="325"/>
    </row>
    <row r="11" spans="1:9" ht="15" customHeight="1" x14ac:dyDescent="0.25">
      <c r="A11" s="123" t="s">
        <v>82</v>
      </c>
      <c r="B11" s="123"/>
      <c r="C11" s="123"/>
      <c r="D11" s="123" t="s">
        <v>36</v>
      </c>
      <c r="E11" s="128"/>
    </row>
    <row r="12" spans="1:9" ht="15" customHeight="1" x14ac:dyDescent="0.25">
      <c r="A12" s="326" t="s">
        <v>471</v>
      </c>
      <c r="B12" s="328">
        <f>SUM('A bus'!G23,'A Fine'!H22,'A White'!G23,'A San Jac '!G21,'A learn '!E25:F25,'A learn '!F22,'A SIS '!E31,'A Willie'!E19,'A Willie'!F33,South!G42,)</f>
        <v>94995</v>
      </c>
      <c r="C12" s="115" t="s">
        <v>472</v>
      </c>
      <c r="D12" s="115"/>
      <c r="E12" s="132"/>
    </row>
    <row r="13" spans="1:9" s="55" customFormat="1" ht="15" customHeight="1" x14ac:dyDescent="0.25">
      <c r="A13" s="327"/>
      <c r="B13" s="329"/>
      <c r="C13" s="64" t="s">
        <v>473</v>
      </c>
      <c r="D13" s="64"/>
      <c r="E13" s="133"/>
    </row>
    <row r="14" spans="1:9" ht="15" customHeight="1" x14ac:dyDescent="0.25">
      <c r="A14" s="124" t="s">
        <v>115</v>
      </c>
      <c r="B14" s="124"/>
      <c r="C14" s="124"/>
      <c r="D14" s="124"/>
      <c r="E14" s="129"/>
      <c r="H14" s="76"/>
      <c r="I14" s="76"/>
    </row>
    <row r="15" spans="1:9" ht="15" customHeight="1" x14ac:dyDescent="0.25">
      <c r="A15" s="326" t="s">
        <v>474</v>
      </c>
      <c r="B15" s="328">
        <f>SUM('A Boney'!E19:E20,'A bus'!G23:G24,'A Vet'!G15,'A Fine'!H22,'A Fine'!H31,'A Fine'!E33,'A White'!G23,'A White'!G47,'A San Jac '!G19:G21,'A San Jac '!G35,'A learn '!E24:E25,'A SIS '!E31,'A Theatre'!G19,'A Theatre'!G21:G22,'A Theatre'!G28,'A Ed '!E32:E34,'A Fan'!E23:E24,'A Willie'!E19,'A Willie'!F33,South!E39,South!G40:G42,)</f>
        <v>105040</v>
      </c>
      <c r="C15" s="115" t="s">
        <v>472</v>
      </c>
      <c r="D15" s="115"/>
      <c r="E15" s="132"/>
      <c r="H15" s="76"/>
      <c r="I15" s="76"/>
    </row>
    <row r="16" spans="1:9" s="55" customFormat="1" ht="15" customHeight="1" x14ac:dyDescent="0.25">
      <c r="A16" s="327"/>
      <c r="B16" s="329"/>
      <c r="C16" s="64" t="s">
        <v>475</v>
      </c>
      <c r="D16" s="64"/>
      <c r="E16" s="133"/>
      <c r="H16" s="76"/>
      <c r="I16" s="76"/>
    </row>
    <row r="17" spans="1:9" s="55" customFormat="1" ht="15" customHeight="1" x14ac:dyDescent="0.25">
      <c r="A17" s="131" t="s">
        <v>478</v>
      </c>
      <c r="B17" s="130">
        <f>SUM(South!G13:G14)</f>
        <v>1215</v>
      </c>
      <c r="C17" s="64" t="s">
        <v>475</v>
      </c>
      <c r="D17" s="64"/>
      <c r="E17" s="133"/>
      <c r="H17" s="76"/>
      <c r="I17" s="76"/>
    </row>
    <row r="18" spans="1:9" ht="15" customHeight="1" x14ac:dyDescent="0.25">
      <c r="A18" s="33" t="s">
        <v>37</v>
      </c>
      <c r="B18" s="33"/>
      <c r="C18" s="33"/>
      <c r="D18" s="33"/>
      <c r="E18" s="34"/>
      <c r="H18" s="76"/>
      <c r="I18" s="76"/>
    </row>
    <row r="19" spans="1:9" ht="15" customHeight="1" x14ac:dyDescent="0.25">
      <c r="A19" s="35" t="s">
        <v>476</v>
      </c>
      <c r="B19" s="27">
        <f>SUM('A Boney'!F12:F16,'A bus'!F12:F16,'A Vet'!F12,'A Fine'!F12:F19,'A Heinen'!F12,'A White'!F12:F16,'A San Jac '!F12:F43,'A learn '!F12:F19,'A SIS '!F12:F16,'A craw'!F12,'A Theatre'!F12,'A Ed '!F12:F16,'A Fan'!F12:F22,'A Willie'!F12:F16,South!F32,)</f>
        <v>22130</v>
      </c>
      <c r="C19" s="36" t="s">
        <v>71</v>
      </c>
      <c r="D19" s="27"/>
      <c r="E19" s="28"/>
      <c r="H19" s="76"/>
      <c r="I19" s="76"/>
    </row>
    <row r="20" spans="1:9" s="55" customFormat="1" ht="15" customHeight="1" x14ac:dyDescent="0.25">
      <c r="A20" s="35" t="s">
        <v>477</v>
      </c>
      <c r="B20" s="59">
        <f>'A Willie'!F26</f>
        <v>1135</v>
      </c>
      <c r="C20" s="36" t="s">
        <v>71</v>
      </c>
      <c r="D20" s="59"/>
      <c r="E20" s="62"/>
      <c r="H20" s="76"/>
      <c r="I20" s="76"/>
    </row>
    <row r="21" spans="1:9" ht="15" customHeight="1" x14ac:dyDescent="0.25">
      <c r="A21" s="33" t="s">
        <v>38</v>
      </c>
      <c r="B21" s="33"/>
      <c r="C21" s="33"/>
      <c r="D21" s="33"/>
      <c r="E21" s="34"/>
      <c r="H21" s="76"/>
      <c r="I21" s="76"/>
    </row>
    <row r="22" spans="1:9" ht="15" customHeight="1" x14ac:dyDescent="0.25">
      <c r="A22" s="35" t="s">
        <v>479</v>
      </c>
      <c r="B22" s="27">
        <f>SUM('A Boney'!E19:E20,'A Boney'!E25:E26,'A bus'!E19,'A Fine'!E37:E38,'A White'!E43:E44,'A San Jac '!E63:E64,'A learn '!E62:E63,'A SIS '!E20:E31,'A Theatre'!E29:E30,'A Ed '!E35:E36,'A Fan'!E19:E38,'A Willie'!E39:E40,South!E39,)</f>
        <v>131185</v>
      </c>
      <c r="C22" s="27" t="s">
        <v>76</v>
      </c>
      <c r="D22" s="59"/>
      <c r="E22" s="62"/>
      <c r="H22" s="76"/>
      <c r="I22" s="76"/>
    </row>
    <row r="23" spans="1:9" s="55" customFormat="1" ht="15" customHeight="1" x14ac:dyDescent="0.25">
      <c r="A23" s="35" t="s">
        <v>482</v>
      </c>
      <c r="B23" s="59">
        <f>SUM('A Fine'!I37:I38,South!G43:H44,)</f>
        <v>59140</v>
      </c>
      <c r="C23" s="59" t="s">
        <v>475</v>
      </c>
      <c r="D23" s="59"/>
      <c r="E23" s="62"/>
      <c r="H23" s="76"/>
      <c r="I23" s="76"/>
    </row>
    <row r="24" spans="1:9" s="55" customFormat="1" ht="15" customHeight="1" x14ac:dyDescent="0.25">
      <c r="A24" s="35" t="s">
        <v>481</v>
      </c>
      <c r="B24" s="59">
        <f>SUM('A bus'!G25:G26,'A Vet'!G20:G21,'A Fine'!H37:H38,'A White'!G48:G49,'A San Jac '!G63:G64,'A Theatre'!G29:G30,)</f>
        <v>92905</v>
      </c>
      <c r="C24" s="59" t="s">
        <v>86</v>
      </c>
      <c r="D24" s="59"/>
      <c r="E24" s="62"/>
      <c r="H24" s="76"/>
      <c r="I24" s="76"/>
    </row>
    <row r="25" spans="1:9" s="55" customFormat="1" ht="27.6" x14ac:dyDescent="0.25">
      <c r="A25" s="35" t="s">
        <v>484</v>
      </c>
      <c r="B25" s="59">
        <f>SUM('A bus'!H22,'A White'!F48:F49,'A San Jac '!H21,'A learn '!H23,'A SIS '!G24,'A Ed '!H31)</f>
        <v>2965</v>
      </c>
      <c r="C25" s="59" t="s">
        <v>483</v>
      </c>
      <c r="D25" s="59"/>
      <c r="E25" s="62"/>
      <c r="H25" s="76"/>
      <c r="I25" s="76"/>
    </row>
    <row r="26" spans="1:9" ht="15" customHeight="1" x14ac:dyDescent="0.25">
      <c r="A26" s="35" t="s">
        <v>480</v>
      </c>
      <c r="B26" s="27">
        <f>SUM('A Boney'!D27:D28,'A Vet'!D16:D18,'A Fine'!D24:D35,'A Heinen'!D17:D21,'A Heinen'!D26:D28,'A Heinen'!D30:D31,'A White'!D19,'A White'!D27:D45,'A San Jac '!D22:D34,'A San Jac '!D46:D62,'A learn '!D25:D30,'A learn '!D35:D59,'A SIS '!D23:D26,'A Theatre'!D23,'A Theatre'!D26:D27,'A Ed '!D22:D27,'A Fan'!D22:D29,'A Fan'!D33:D42,'A Willie'!D21:D23,'A Willie'!D25:D37)</f>
        <v>187850</v>
      </c>
      <c r="C26" s="27" t="s">
        <v>8</v>
      </c>
      <c r="D26" s="59"/>
      <c r="E26" s="62"/>
      <c r="H26" s="76"/>
      <c r="I26" s="76"/>
    </row>
    <row r="27" spans="1:9" ht="15" customHeight="1" x14ac:dyDescent="0.25">
      <c r="A27" s="33" t="s">
        <v>83</v>
      </c>
      <c r="B27" s="33"/>
      <c r="C27" s="33"/>
      <c r="D27" s="37"/>
      <c r="E27" s="34"/>
      <c r="H27" s="76"/>
      <c r="I27" s="76"/>
    </row>
    <row r="28" spans="1:9" ht="15" customHeight="1" x14ac:dyDescent="0.25">
      <c r="A28" s="35" t="s">
        <v>122</v>
      </c>
      <c r="B28" s="27">
        <f>SUM('A Fine'!H32,'A San Jac '!G61,'A Theatre'!G24,South!G26,)</f>
        <v>9045</v>
      </c>
      <c r="C28" s="27" t="s">
        <v>472</v>
      </c>
      <c r="D28" s="57"/>
      <c r="E28" s="67"/>
      <c r="H28" s="76"/>
      <c r="I28" s="76"/>
    </row>
    <row r="29" spans="1:9" ht="15" customHeight="1" x14ac:dyDescent="0.25">
      <c r="A29" s="35" t="s">
        <v>123</v>
      </c>
      <c r="B29" s="27">
        <f>SUM('A Boney'!G23,'A bus'!H21,'A White'!I30,'A learn '!H52,'A SIS '!G29,'A Ed '!H30)</f>
        <v>9700</v>
      </c>
      <c r="C29" s="27" t="s">
        <v>49</v>
      </c>
      <c r="D29" s="57"/>
      <c r="E29" s="67"/>
      <c r="H29" s="76"/>
      <c r="I29" s="76"/>
    </row>
    <row r="30" spans="1:9" ht="15" customHeight="1" x14ac:dyDescent="0.25">
      <c r="A30" s="35" t="s">
        <v>84</v>
      </c>
      <c r="B30" s="27">
        <f>SUM('A Boney'!H24,'A San Jac '!I38,'A learn '!I52)</f>
        <v>2850</v>
      </c>
      <c r="C30" s="27" t="s">
        <v>14</v>
      </c>
      <c r="D30" s="57"/>
      <c r="E30" s="67"/>
      <c r="H30" s="76"/>
      <c r="I30" s="76"/>
    </row>
    <row r="31" spans="1:9" ht="15" customHeight="1" x14ac:dyDescent="0.25">
      <c r="A31" s="125" t="s">
        <v>118</v>
      </c>
      <c r="B31" s="125"/>
      <c r="C31" s="125"/>
      <c r="D31" s="125"/>
      <c r="E31" s="34"/>
      <c r="H31" s="76"/>
      <c r="I31" s="76"/>
    </row>
    <row r="32" spans="1:9" ht="15" customHeight="1" x14ac:dyDescent="0.25">
      <c r="A32" s="35" t="s">
        <v>119</v>
      </c>
      <c r="B32" s="59">
        <f>SUM('A bus'!E20,'A Vet'!D19,'A Fine'!D23,'A Heinen'!D24,'A White'!D21,'A San Jac '!D39:D40,'A learn '!D32:D33,'A SIS '!D19,'A craw'!D15,'A Theatre'!D25,'A Ed '!D21,'A Fan'!D31,'A Willie'!D24)</f>
        <v>46140</v>
      </c>
      <c r="C32" s="59" t="s">
        <v>8</v>
      </c>
      <c r="D32" s="57"/>
      <c r="E32" s="67"/>
      <c r="H32" s="76"/>
      <c r="I32" s="76"/>
    </row>
    <row r="33" spans="1:5" ht="15" customHeight="1" x14ac:dyDescent="0.25">
      <c r="A33" s="52" t="s">
        <v>121</v>
      </c>
      <c r="B33" s="52"/>
      <c r="C33" s="52"/>
      <c r="D33" s="37"/>
      <c r="E33" s="34"/>
    </row>
    <row r="34" spans="1:5" ht="15" customHeight="1" x14ac:dyDescent="0.25">
      <c r="A34" s="35" t="s">
        <v>120</v>
      </c>
      <c r="B34" s="59">
        <f>SUM('A Boney'!E27:E28,'A bus'!E25:E26,'A Fine'!E37:E38,'A White'!E48:E49,'A San Jac '!E63:E64,'A learn '!E62:E63,'A SIS '!E33:E34,'A craw'!E16:E17,'A Theatre'!E29:E30,'A Ed '!E35:E36,'A Fan'!E43:E44,'A Willie'!E39:E40,South!E43,)</f>
        <v>138745</v>
      </c>
      <c r="C34" s="59" t="s">
        <v>76</v>
      </c>
      <c r="D34" s="57"/>
      <c r="E34" s="67"/>
    </row>
    <row r="35" spans="1:5" ht="15" customHeight="1" thickBot="1" x14ac:dyDescent="0.3">
      <c r="A35" s="35" t="s">
        <v>485</v>
      </c>
      <c r="B35" s="59">
        <f>SUM('A bus'!G25:G26,'A Vet'!G20:G21,'A Fine'!H37:H38,'A White'!G48:G49,'A San Jac '!G63:G64,'A Theatre'!G29:G30,)</f>
        <v>92905</v>
      </c>
      <c r="C35" s="59" t="s">
        <v>86</v>
      </c>
      <c r="D35" s="57"/>
      <c r="E35" s="67"/>
    </row>
    <row r="36" spans="1:5" ht="15" customHeight="1" thickTop="1" thickBot="1" x14ac:dyDescent="0.35">
      <c r="A36" s="317" t="s">
        <v>39</v>
      </c>
      <c r="B36" s="317"/>
      <c r="C36" s="317"/>
      <c r="D36" s="317"/>
      <c r="E36" s="63">
        <f>SUM(E12:E35)</f>
        <v>0</v>
      </c>
    </row>
    <row r="37" spans="1:5" ht="15" customHeight="1" thickTop="1" thickBot="1" x14ac:dyDescent="0.35">
      <c r="A37" s="317" t="s">
        <v>40</v>
      </c>
      <c r="B37" s="317"/>
      <c r="C37" s="317"/>
      <c r="D37" s="317"/>
      <c r="E37" s="63">
        <f>E36/12</f>
        <v>0</v>
      </c>
    </row>
    <row r="38" spans="1:5" ht="15" customHeight="1" thickTop="1" thickBot="1" x14ac:dyDescent="0.35">
      <c r="A38" s="317" t="s">
        <v>41</v>
      </c>
      <c r="B38" s="317"/>
      <c r="C38" s="317"/>
      <c r="D38" s="317"/>
      <c r="E38" s="63">
        <f>E37/21.65</f>
        <v>0</v>
      </c>
    </row>
    <row r="39" spans="1:5" ht="15" customHeight="1" thickTop="1" x14ac:dyDescent="0.25">
      <c r="A39" s="38"/>
      <c r="B39" s="39"/>
      <c r="C39" s="39"/>
      <c r="D39" s="39"/>
      <c r="E39" s="39"/>
    </row>
    <row r="40" spans="1:5" ht="15" customHeight="1" x14ac:dyDescent="0.25">
      <c r="A40" s="40"/>
      <c r="B40" s="39"/>
      <c r="C40" s="39"/>
      <c r="D40" s="39"/>
      <c r="E40" s="39"/>
    </row>
    <row r="41" spans="1:5" ht="15" customHeight="1" x14ac:dyDescent="0.25">
      <c r="A41" s="40"/>
      <c r="B41" s="39"/>
      <c r="C41" s="39"/>
      <c r="D41" s="39"/>
      <c r="E41" s="39"/>
    </row>
    <row r="42" spans="1:5" ht="15" customHeight="1" x14ac:dyDescent="0.25">
      <c r="A42" s="41"/>
      <c r="B42" s="41"/>
      <c r="C42" s="41"/>
      <c r="D42" s="41"/>
      <c r="E42" s="41"/>
    </row>
    <row r="43" spans="1:5" ht="15" customHeight="1" x14ac:dyDescent="0.25">
      <c r="A43" s="41"/>
      <c r="B43" s="41"/>
      <c r="C43" s="42"/>
      <c r="D43" s="41"/>
      <c r="E43" s="41"/>
    </row>
    <row r="44" spans="1:5" ht="15" customHeight="1" x14ac:dyDescent="0.25">
      <c r="A44" s="41"/>
      <c r="B44" s="42"/>
      <c r="C44" s="41"/>
      <c r="D44" s="41"/>
      <c r="E44" s="41"/>
    </row>
    <row r="45" spans="1:5" ht="15" customHeight="1" x14ac:dyDescent="0.25">
      <c r="A45" s="41"/>
      <c r="B45" s="41"/>
      <c r="C45" s="41"/>
      <c r="D45" s="41"/>
      <c r="E45" s="41"/>
    </row>
    <row r="46" spans="1:5" ht="15" customHeight="1" x14ac:dyDescent="0.25">
      <c r="A46" s="41"/>
      <c r="B46" s="41"/>
      <c r="C46" s="41"/>
      <c r="D46" s="41"/>
      <c r="E46" s="41"/>
    </row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.9" customHeight="1" x14ac:dyDescent="0.25"/>
    <row r="61" ht="15" customHeight="1" x14ac:dyDescent="0.25"/>
    <row r="62" ht="15" customHeight="1" x14ac:dyDescent="0.25"/>
    <row r="63" ht="15" customHeight="1" x14ac:dyDescent="0.25"/>
    <row r="64" ht="15.75" customHeight="1" x14ac:dyDescent="0.25"/>
    <row r="65" ht="15.75" customHeight="1" x14ac:dyDescent="0.25"/>
    <row r="66" ht="12.75" customHeight="1" x14ac:dyDescent="0.25"/>
    <row r="67" ht="12.75" customHeight="1" x14ac:dyDescent="0.25"/>
    <row r="68" ht="15" customHeight="1" x14ac:dyDescent="0.25"/>
    <row r="69" ht="17.399999999999999" customHeight="1" x14ac:dyDescent="0.25"/>
    <row r="70" ht="17.399999999999999" customHeight="1" x14ac:dyDescent="0.25"/>
    <row r="71" ht="15" customHeight="1" x14ac:dyDescent="0.25"/>
    <row r="72" ht="15" customHeight="1" x14ac:dyDescent="0.25"/>
    <row r="73" ht="15" customHeight="1" x14ac:dyDescent="0.25"/>
    <row r="74" ht="15.9" customHeight="1" x14ac:dyDescent="0.25"/>
    <row r="75" ht="15" customHeight="1" x14ac:dyDescent="0.25"/>
    <row r="76" ht="15" customHeight="1" x14ac:dyDescent="0.25"/>
    <row r="77" ht="15.9" customHeight="1" x14ac:dyDescent="0.25"/>
    <row r="78" ht="15.6" customHeight="1" x14ac:dyDescent="0.25"/>
    <row r="79" ht="15" customHeight="1" x14ac:dyDescent="0.25"/>
    <row r="80" ht="15.6" customHeight="1" x14ac:dyDescent="0.25"/>
    <row r="81" ht="15" customHeight="1" x14ac:dyDescent="0.25"/>
    <row r="82" ht="15.9" customHeight="1" x14ac:dyDescent="0.25"/>
    <row r="83" ht="15.6" customHeight="1" x14ac:dyDescent="0.25"/>
    <row r="84" ht="15.6" customHeight="1" x14ac:dyDescent="0.25"/>
    <row r="85" ht="22.5" customHeight="1" x14ac:dyDescent="0.25"/>
    <row r="86" ht="22.5" customHeight="1" x14ac:dyDescent="0.25"/>
    <row r="87" ht="22.5" customHeight="1" x14ac:dyDescent="0.25"/>
    <row r="88" ht="15.9" customHeight="1" x14ac:dyDescent="0.25"/>
    <row r="89" ht="15.9" customHeight="1" x14ac:dyDescent="0.25"/>
    <row r="90" ht="15.9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</sheetData>
  <mergeCells count="16">
    <mergeCell ref="A36:D36"/>
    <mergeCell ref="A37:D37"/>
    <mergeCell ref="A38:D38"/>
    <mergeCell ref="A1:E2"/>
    <mergeCell ref="A3:E4"/>
    <mergeCell ref="A5:E5"/>
    <mergeCell ref="A6:E7"/>
    <mergeCell ref="A8:E8"/>
    <mergeCell ref="A9:A10"/>
    <mergeCell ref="B9:B10"/>
    <mergeCell ref="C9:C10"/>
    <mergeCell ref="E9:E10"/>
    <mergeCell ref="A12:A13"/>
    <mergeCell ref="A15:A16"/>
    <mergeCell ref="B12:B13"/>
    <mergeCell ref="B15:B16"/>
  </mergeCells>
  <printOptions horizontalCentered="1"/>
  <pageMargins left="0.25" right="0.25" top="0.75" bottom="0.75" header="0.5" footer="0.5"/>
  <pageSetup scale="90" orientation="portrait" horizontalDpi="4294967293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A7" sqref="A7:B8"/>
    </sheetView>
  </sheetViews>
  <sheetFormatPr defaultRowHeight="13.2" x14ac:dyDescent="0.25"/>
  <cols>
    <col min="1" max="1" width="32.6640625" style="55" customWidth="1"/>
    <col min="2" max="2" width="21.6640625" style="55" customWidth="1"/>
    <col min="3" max="3" width="12.6640625" style="55" customWidth="1"/>
    <col min="4" max="6" width="13.33203125" style="55" customWidth="1"/>
    <col min="7" max="7" width="11.6640625" style="55" customWidth="1"/>
    <col min="8" max="8" width="15.6640625" style="55" customWidth="1"/>
    <col min="9" max="16384" width="8.88671875" style="55"/>
  </cols>
  <sheetData>
    <row r="1" spans="1:13" ht="15.75" customHeight="1" x14ac:dyDescent="0.5">
      <c r="A1" s="334" t="s">
        <v>0</v>
      </c>
      <c r="B1" s="334"/>
      <c r="C1" s="334"/>
      <c r="D1" s="334"/>
      <c r="E1" s="334"/>
      <c r="F1" s="334"/>
      <c r="G1" s="334"/>
      <c r="H1" s="334"/>
      <c r="I1" s="137"/>
      <c r="J1" s="137"/>
      <c r="K1" s="137"/>
      <c r="L1" s="41"/>
      <c r="M1" s="41"/>
    </row>
    <row r="2" spans="1:13" ht="15.75" customHeight="1" x14ac:dyDescent="0.5">
      <c r="A2" s="334"/>
      <c r="B2" s="334"/>
      <c r="C2" s="334"/>
      <c r="D2" s="334"/>
      <c r="E2" s="334"/>
      <c r="F2" s="334"/>
      <c r="G2" s="334"/>
      <c r="H2" s="334"/>
      <c r="I2" s="137"/>
      <c r="J2" s="137"/>
      <c r="K2" s="137"/>
      <c r="L2" s="41"/>
      <c r="M2" s="41"/>
    </row>
    <row r="3" spans="1:13" ht="21.9" customHeight="1" x14ac:dyDescent="0.5">
      <c r="A3" s="335" t="s">
        <v>491</v>
      </c>
      <c r="B3" s="335"/>
      <c r="C3" s="335"/>
      <c r="D3" s="335"/>
      <c r="E3" s="335"/>
      <c r="F3" s="335"/>
      <c r="G3" s="335"/>
      <c r="H3" s="335"/>
      <c r="I3" s="137"/>
      <c r="J3" s="137"/>
      <c r="K3" s="137"/>
      <c r="L3" s="41"/>
      <c r="M3" s="41"/>
    </row>
    <row r="4" spans="1:13" ht="9.9" customHeight="1" x14ac:dyDescent="0.3">
      <c r="A4" s="336" t="s">
        <v>492</v>
      </c>
      <c r="B4" s="336"/>
      <c r="C4" s="336"/>
      <c r="D4" s="336"/>
      <c r="E4" s="336"/>
      <c r="F4" s="336"/>
      <c r="G4" s="336"/>
      <c r="H4" s="336"/>
      <c r="I4" s="138"/>
      <c r="J4" s="138"/>
      <c r="K4" s="138"/>
      <c r="L4" s="41"/>
      <c r="M4" s="41"/>
    </row>
    <row r="5" spans="1:13" ht="9.9" customHeight="1" x14ac:dyDescent="0.3">
      <c r="A5" s="336"/>
      <c r="B5" s="336"/>
      <c r="C5" s="336"/>
      <c r="D5" s="336"/>
      <c r="E5" s="336"/>
      <c r="F5" s="336"/>
      <c r="G5" s="336"/>
      <c r="H5" s="336"/>
      <c r="I5" s="138"/>
      <c r="J5" s="138"/>
      <c r="K5" s="138"/>
      <c r="L5" s="41"/>
      <c r="M5" s="41"/>
    </row>
    <row r="6" spans="1:13" ht="15" customHeight="1" x14ac:dyDescent="0.25">
      <c r="A6" s="381" t="s">
        <v>493</v>
      </c>
      <c r="B6" s="381"/>
      <c r="C6" s="381"/>
      <c r="D6" s="381"/>
      <c r="E6" s="381"/>
      <c r="F6" s="381"/>
      <c r="G6" s="381"/>
      <c r="H6" s="381"/>
      <c r="I6" s="139"/>
      <c r="J6" s="139"/>
      <c r="K6" s="139"/>
      <c r="L6" s="41"/>
      <c r="M6" s="41"/>
    </row>
    <row r="7" spans="1:13" ht="15" customHeight="1" x14ac:dyDescent="0.3">
      <c r="A7" s="337" t="s">
        <v>139</v>
      </c>
      <c r="B7" s="338"/>
      <c r="C7" s="341" t="s">
        <v>494</v>
      </c>
      <c r="D7" s="342"/>
      <c r="E7" s="342"/>
      <c r="F7" s="342"/>
      <c r="G7" s="342"/>
      <c r="H7" s="343"/>
      <c r="I7" s="140"/>
      <c r="J7" s="140"/>
      <c r="K7" s="140"/>
      <c r="L7" s="140"/>
      <c r="M7" s="41"/>
    </row>
    <row r="8" spans="1:13" ht="15" customHeight="1" x14ac:dyDescent="0.3">
      <c r="A8" s="339"/>
      <c r="B8" s="340"/>
      <c r="C8" s="344"/>
      <c r="D8" s="345"/>
      <c r="E8" s="345"/>
      <c r="F8" s="345"/>
      <c r="G8" s="345"/>
      <c r="H8" s="346"/>
      <c r="I8" s="140"/>
      <c r="J8" s="140"/>
      <c r="K8" s="140"/>
      <c r="L8" s="140"/>
      <c r="M8" s="41"/>
    </row>
    <row r="9" spans="1:13" ht="15" customHeight="1" x14ac:dyDescent="0.25">
      <c r="A9" s="333"/>
      <c r="B9" s="333"/>
      <c r="C9" s="333"/>
      <c r="D9" s="333"/>
      <c r="E9" s="333"/>
      <c r="F9" s="333"/>
      <c r="G9" s="333"/>
      <c r="H9" s="333"/>
      <c r="I9" s="41"/>
      <c r="J9" s="41"/>
      <c r="K9" s="41"/>
      <c r="L9" s="41"/>
      <c r="M9" s="41"/>
    </row>
    <row r="10" spans="1:13" ht="16.5" customHeight="1" x14ac:dyDescent="0.25">
      <c r="A10" s="325" t="s">
        <v>495</v>
      </c>
      <c r="B10" s="274" t="s">
        <v>496</v>
      </c>
      <c r="C10" s="241" t="s">
        <v>136</v>
      </c>
      <c r="D10" s="241" t="s">
        <v>134</v>
      </c>
      <c r="E10" s="241" t="s">
        <v>136</v>
      </c>
      <c r="F10" s="325" t="s">
        <v>35</v>
      </c>
      <c r="G10" s="325" t="s">
        <v>497</v>
      </c>
      <c r="H10" s="273" t="s">
        <v>134</v>
      </c>
      <c r="I10" s="41"/>
      <c r="J10" s="41"/>
      <c r="K10" s="41"/>
      <c r="L10" s="41"/>
      <c r="M10" s="41"/>
    </row>
    <row r="11" spans="1:13" ht="16.5" customHeight="1" x14ac:dyDescent="0.25">
      <c r="A11" s="274"/>
      <c r="B11" s="275"/>
      <c r="C11" s="239" t="s">
        <v>498</v>
      </c>
      <c r="D11" s="239" t="s">
        <v>499</v>
      </c>
      <c r="E11" s="239" t="s">
        <v>500</v>
      </c>
      <c r="F11" s="274"/>
      <c r="G11" s="274"/>
      <c r="H11" s="274"/>
      <c r="I11" s="41"/>
      <c r="J11" s="41"/>
      <c r="K11" s="41"/>
      <c r="L11" s="41"/>
      <c r="M11" s="41"/>
    </row>
    <row r="12" spans="1:13" ht="18" customHeight="1" x14ac:dyDescent="0.25">
      <c r="A12" s="382" t="s">
        <v>628</v>
      </c>
      <c r="B12" s="141"/>
      <c r="C12" s="141"/>
      <c r="D12" s="141"/>
      <c r="E12" s="141"/>
      <c r="F12" s="141"/>
      <c r="G12" s="142"/>
      <c r="H12" s="143"/>
      <c r="I12" s="41"/>
      <c r="J12" s="41"/>
      <c r="K12" s="41"/>
      <c r="L12" s="41"/>
      <c r="M12" s="41"/>
    </row>
    <row r="13" spans="1:13" ht="18" customHeight="1" x14ac:dyDescent="0.25">
      <c r="A13" s="144"/>
      <c r="B13" s="141"/>
      <c r="C13" s="141"/>
      <c r="D13" s="141"/>
      <c r="E13" s="141"/>
      <c r="F13" s="141"/>
      <c r="G13" s="142"/>
      <c r="H13" s="143"/>
      <c r="I13" s="41"/>
      <c r="J13" s="41"/>
      <c r="K13" s="41"/>
      <c r="L13" s="41"/>
      <c r="M13" s="41"/>
    </row>
    <row r="14" spans="1:13" ht="18" customHeight="1" x14ac:dyDescent="0.25">
      <c r="A14" s="144"/>
      <c r="B14" s="141"/>
      <c r="C14" s="141"/>
      <c r="D14" s="141"/>
      <c r="E14" s="141"/>
      <c r="F14" s="141"/>
      <c r="G14" s="142"/>
      <c r="H14" s="143"/>
      <c r="I14" s="41"/>
      <c r="J14" s="41"/>
      <c r="K14" s="41"/>
      <c r="L14" s="41"/>
      <c r="M14" s="41"/>
    </row>
    <row r="15" spans="1:13" ht="18" customHeight="1" x14ac:dyDescent="0.25">
      <c r="A15" s="144"/>
      <c r="B15" s="141"/>
      <c r="C15" s="141"/>
      <c r="D15" s="141"/>
      <c r="E15" s="141"/>
      <c r="F15" s="141"/>
      <c r="G15" s="142"/>
      <c r="H15" s="143"/>
      <c r="I15" s="41"/>
      <c r="J15" s="41"/>
      <c r="K15" s="41"/>
      <c r="L15" s="41"/>
      <c r="M15" s="41"/>
    </row>
    <row r="16" spans="1:13" ht="18" customHeight="1" x14ac:dyDescent="0.25">
      <c r="A16" s="144"/>
      <c r="B16" s="141"/>
      <c r="C16" s="141"/>
      <c r="D16" s="141"/>
      <c r="E16" s="141"/>
      <c r="F16" s="141"/>
      <c r="G16" s="142"/>
      <c r="H16" s="143"/>
      <c r="I16" s="41"/>
      <c r="J16" s="41"/>
      <c r="K16" s="41"/>
      <c r="L16" s="41"/>
      <c r="M16" s="41"/>
    </row>
    <row r="17" spans="1:13" ht="18" customHeight="1" x14ac:dyDescent="0.25">
      <c r="A17" s="240" t="s">
        <v>502</v>
      </c>
      <c r="B17" s="145"/>
      <c r="C17" s="145"/>
      <c r="D17" s="145"/>
      <c r="E17" s="145"/>
      <c r="F17" s="145"/>
      <c r="G17" s="146"/>
      <c r="H17" s="146"/>
      <c r="I17" s="41"/>
      <c r="J17" s="41"/>
      <c r="K17" s="41"/>
      <c r="L17" s="41"/>
      <c r="M17" s="41"/>
    </row>
    <row r="18" spans="1:13" ht="12.9" customHeight="1" x14ac:dyDescent="0.25">
      <c r="A18" s="147"/>
      <c r="B18" s="148"/>
      <c r="C18" s="149"/>
      <c r="D18" s="149"/>
      <c r="E18" s="149"/>
      <c r="F18" s="149"/>
      <c r="G18" s="150"/>
      <c r="H18" s="151"/>
      <c r="I18" s="41"/>
      <c r="J18" s="41"/>
      <c r="K18" s="41"/>
      <c r="L18" s="41"/>
      <c r="M18" s="41"/>
    </row>
    <row r="19" spans="1:13" ht="16.5" customHeight="1" x14ac:dyDescent="0.25">
      <c r="A19" s="325" t="s">
        <v>495</v>
      </c>
      <c r="B19" s="274" t="s">
        <v>496</v>
      </c>
      <c r="C19" s="241" t="s">
        <v>136</v>
      </c>
      <c r="D19" s="241" t="s">
        <v>134</v>
      </c>
      <c r="E19" s="241" t="s">
        <v>136</v>
      </c>
      <c r="F19" s="325" t="s">
        <v>35</v>
      </c>
      <c r="G19" s="325" t="s">
        <v>497</v>
      </c>
      <c r="H19" s="273" t="s">
        <v>134</v>
      </c>
      <c r="I19" s="41"/>
      <c r="J19" s="41"/>
      <c r="K19" s="41"/>
      <c r="L19" s="41"/>
      <c r="M19" s="41"/>
    </row>
    <row r="20" spans="1:13" ht="16.5" customHeight="1" x14ac:dyDescent="0.25">
      <c r="A20" s="274"/>
      <c r="B20" s="275"/>
      <c r="C20" s="239" t="s">
        <v>498</v>
      </c>
      <c r="D20" s="239" t="s">
        <v>499</v>
      </c>
      <c r="E20" s="239" t="s">
        <v>500</v>
      </c>
      <c r="F20" s="274"/>
      <c r="G20" s="274"/>
      <c r="H20" s="274"/>
      <c r="I20" s="41"/>
      <c r="J20" s="41"/>
      <c r="K20" s="41"/>
      <c r="L20" s="41"/>
      <c r="M20" s="41"/>
    </row>
    <row r="21" spans="1:13" ht="18" customHeight="1" x14ac:dyDescent="0.25">
      <c r="A21" s="383" t="s">
        <v>28</v>
      </c>
      <c r="B21" s="141"/>
      <c r="C21" s="141"/>
      <c r="D21" s="141"/>
      <c r="E21" s="141"/>
      <c r="F21" s="141"/>
      <c r="G21" s="142"/>
      <c r="H21" s="143"/>
      <c r="I21" s="41"/>
      <c r="J21" s="41"/>
      <c r="K21" s="41"/>
      <c r="L21" s="41"/>
      <c r="M21" s="41"/>
    </row>
    <row r="22" spans="1:13" ht="18" customHeight="1" x14ac:dyDescent="0.25">
      <c r="A22" s="384" t="s">
        <v>137</v>
      </c>
      <c r="B22" s="141"/>
      <c r="C22" s="141"/>
      <c r="D22" s="141"/>
      <c r="E22" s="141"/>
      <c r="F22" s="141"/>
      <c r="G22" s="142"/>
      <c r="H22" s="143"/>
      <c r="I22" s="41"/>
      <c r="J22" s="41"/>
      <c r="K22" s="41"/>
      <c r="L22" s="41"/>
      <c r="M22" s="41"/>
    </row>
    <row r="23" spans="1:13" ht="18" customHeight="1" x14ac:dyDescent="0.25">
      <c r="A23" s="384" t="s">
        <v>138</v>
      </c>
      <c r="B23" s="141"/>
      <c r="C23" s="141"/>
      <c r="D23" s="141"/>
      <c r="E23" s="141"/>
      <c r="F23" s="141"/>
      <c r="G23" s="142"/>
      <c r="H23" s="143"/>
      <c r="I23" s="41"/>
      <c r="J23" s="41"/>
      <c r="K23" s="41"/>
      <c r="L23" s="41"/>
      <c r="M23" s="41"/>
    </row>
    <row r="24" spans="1:13" ht="18" customHeight="1" x14ac:dyDescent="0.25">
      <c r="A24" s="144"/>
      <c r="B24" s="141"/>
      <c r="C24" s="141"/>
      <c r="D24" s="141"/>
      <c r="E24" s="141"/>
      <c r="F24" s="141"/>
      <c r="G24" s="142"/>
      <c r="H24" s="143"/>
      <c r="I24" s="41"/>
      <c r="J24" s="41"/>
      <c r="K24" s="41"/>
      <c r="L24" s="41"/>
      <c r="M24" s="41"/>
    </row>
    <row r="25" spans="1:13" ht="18" customHeight="1" x14ac:dyDescent="0.25">
      <c r="A25" s="144"/>
      <c r="B25" s="141"/>
      <c r="C25" s="141"/>
      <c r="D25" s="141"/>
      <c r="E25" s="141"/>
      <c r="F25" s="141"/>
      <c r="G25" s="142"/>
      <c r="H25" s="143"/>
      <c r="I25" s="41"/>
      <c r="J25" s="41"/>
      <c r="K25" s="41"/>
      <c r="L25" s="41"/>
      <c r="M25" s="41"/>
    </row>
    <row r="26" spans="1:13" ht="18" customHeight="1" x14ac:dyDescent="0.25">
      <c r="A26" s="127" t="s">
        <v>502</v>
      </c>
      <c r="B26" s="145"/>
      <c r="C26" s="145"/>
      <c r="D26" s="145"/>
      <c r="E26" s="145"/>
      <c r="F26" s="145"/>
      <c r="G26" s="146"/>
      <c r="H26" s="146"/>
      <c r="I26" s="41"/>
      <c r="J26" s="41"/>
      <c r="K26" s="41"/>
      <c r="L26" s="41"/>
      <c r="M26" s="41"/>
    </row>
    <row r="27" spans="1:13" ht="12.9" customHeight="1" x14ac:dyDescent="0.25">
      <c r="A27" s="330"/>
      <c r="B27" s="331"/>
      <c r="C27" s="331"/>
      <c r="D27" s="331"/>
      <c r="E27" s="331"/>
      <c r="F27" s="331"/>
      <c r="G27" s="331"/>
      <c r="H27" s="332"/>
      <c r="I27" s="41"/>
      <c r="J27" s="41"/>
      <c r="K27" s="41"/>
      <c r="L27" s="41"/>
      <c r="M27" s="41"/>
    </row>
    <row r="28" spans="1:13" ht="21" customHeight="1" x14ac:dyDescent="0.25">
      <c r="A28" s="152" t="s">
        <v>503</v>
      </c>
      <c r="B28" s="153"/>
      <c r="C28" s="153"/>
      <c r="D28" s="153"/>
      <c r="E28" s="153"/>
      <c r="F28" s="153"/>
      <c r="G28" s="154"/>
      <c r="H28" s="154">
        <f>SUM(H17,H26)</f>
        <v>0</v>
      </c>
      <c r="I28" s="41"/>
      <c r="J28" s="41"/>
      <c r="K28" s="41"/>
      <c r="L28" s="41"/>
      <c r="M28" s="41"/>
    </row>
    <row r="29" spans="1:13" ht="15.9" customHeight="1" x14ac:dyDescent="0.25">
      <c r="A29" s="155"/>
      <c r="B29" s="156"/>
      <c r="C29" s="156"/>
      <c r="D29" s="156"/>
      <c r="E29" s="156"/>
      <c r="F29" s="156"/>
      <c r="G29" s="156"/>
      <c r="H29" s="156"/>
    </row>
    <row r="30" spans="1:13" ht="15.9" customHeight="1" x14ac:dyDescent="0.25">
      <c r="A30" s="155"/>
      <c r="B30" s="156"/>
      <c r="C30" s="156"/>
      <c r="D30" s="156"/>
      <c r="E30" s="156"/>
      <c r="F30" s="156"/>
      <c r="G30" s="156"/>
      <c r="H30" s="156"/>
    </row>
    <row r="31" spans="1:13" ht="15.9" customHeight="1" x14ac:dyDescent="0.25">
      <c r="A31" s="155"/>
      <c r="B31" s="156"/>
      <c r="C31" s="156"/>
      <c r="D31" s="156"/>
      <c r="E31" s="156"/>
      <c r="F31" s="156"/>
      <c r="G31" s="156"/>
      <c r="H31" s="156"/>
    </row>
    <row r="32" spans="1:13" ht="15.9" customHeight="1" x14ac:dyDescent="0.25">
      <c r="A32" s="155"/>
      <c r="B32" s="156"/>
      <c r="C32" s="156"/>
      <c r="D32" s="156"/>
      <c r="E32" s="156"/>
      <c r="F32" s="156"/>
      <c r="G32" s="156"/>
      <c r="H32" s="156"/>
    </row>
    <row r="33" spans="1:8" ht="15.9" customHeight="1" x14ac:dyDescent="0.25">
      <c r="A33" s="157"/>
      <c r="B33" s="157"/>
      <c r="C33" s="157"/>
      <c r="D33" s="157"/>
      <c r="E33" s="157"/>
      <c r="F33" s="157"/>
      <c r="G33" s="157"/>
      <c r="H33" s="157"/>
    </row>
    <row r="34" spans="1:8" ht="15.9" customHeight="1" x14ac:dyDescent="0.25">
      <c r="A34" s="155"/>
      <c r="B34" s="156"/>
      <c r="C34" s="156"/>
      <c r="D34" s="156"/>
      <c r="E34" s="156"/>
      <c r="F34" s="156"/>
      <c r="G34" s="156"/>
      <c r="H34" s="156"/>
    </row>
    <row r="35" spans="1:8" ht="15.9" customHeight="1" x14ac:dyDescent="0.25">
      <c r="A35" s="155"/>
      <c r="B35" s="156"/>
      <c r="C35" s="156"/>
      <c r="D35" s="156"/>
      <c r="E35" s="156"/>
      <c r="F35" s="156"/>
      <c r="G35" s="156"/>
      <c r="H35" s="156"/>
    </row>
    <row r="36" spans="1:8" ht="15.9" customHeight="1" x14ac:dyDescent="0.25">
      <c r="A36" s="155"/>
      <c r="B36" s="156"/>
      <c r="C36" s="156"/>
      <c r="D36" s="156"/>
      <c r="E36" s="156"/>
      <c r="F36" s="156"/>
      <c r="G36" s="156"/>
      <c r="H36" s="156"/>
    </row>
    <row r="37" spans="1:8" ht="15.9" customHeight="1" x14ac:dyDescent="0.25">
      <c r="A37" s="155"/>
      <c r="B37" s="156"/>
      <c r="C37" s="156"/>
      <c r="D37" s="156"/>
      <c r="E37" s="156"/>
      <c r="F37" s="156"/>
      <c r="G37" s="156"/>
      <c r="H37" s="156"/>
    </row>
    <row r="38" spans="1:8" ht="15.9" customHeight="1" x14ac:dyDescent="0.25">
      <c r="A38" s="157"/>
      <c r="B38" s="157"/>
      <c r="C38" s="157"/>
      <c r="D38" s="157"/>
      <c r="E38" s="156"/>
      <c r="F38" s="156"/>
      <c r="G38" s="156"/>
      <c r="H38" s="156"/>
    </row>
    <row r="39" spans="1:8" ht="15.9" customHeight="1" x14ac:dyDescent="0.25">
      <c r="A39" s="155"/>
      <c r="B39" s="156"/>
      <c r="C39" s="156"/>
      <c r="D39" s="156"/>
      <c r="E39" s="156"/>
      <c r="F39" s="156"/>
      <c r="G39" s="156"/>
      <c r="H39" s="156"/>
    </row>
    <row r="40" spans="1:8" ht="15.9" customHeight="1" x14ac:dyDescent="0.25">
      <c r="A40" s="155"/>
      <c r="B40" s="156"/>
      <c r="C40" s="156"/>
      <c r="D40" s="156"/>
      <c r="E40" s="156"/>
      <c r="F40" s="156"/>
      <c r="G40" s="156"/>
      <c r="H40" s="156"/>
    </row>
    <row r="41" spans="1:8" ht="15.9" customHeight="1" x14ac:dyDescent="0.25">
      <c r="A41" s="158"/>
      <c r="B41" s="158"/>
      <c r="C41" s="158"/>
      <c r="D41" s="158"/>
      <c r="E41" s="156"/>
      <c r="F41" s="156"/>
      <c r="G41" s="156"/>
      <c r="H41" s="156"/>
    </row>
    <row r="42" spans="1:8" ht="15.9" customHeight="1" x14ac:dyDescent="0.25">
      <c r="A42" s="158"/>
      <c r="B42" s="158"/>
      <c r="C42" s="158"/>
      <c r="D42" s="158"/>
      <c r="E42" s="156"/>
      <c r="F42" s="156"/>
      <c r="G42" s="156"/>
      <c r="H42" s="156"/>
    </row>
    <row r="43" spans="1:8" ht="15.9" customHeight="1" x14ac:dyDescent="0.25">
      <c r="A43" s="158"/>
      <c r="B43" s="158"/>
      <c r="C43" s="158"/>
      <c r="D43" s="158"/>
      <c r="E43" s="156"/>
      <c r="F43" s="156"/>
      <c r="G43" s="156"/>
      <c r="H43" s="156"/>
    </row>
    <row r="44" spans="1:8" ht="15.9" customHeight="1" x14ac:dyDescent="0.25">
      <c r="A44" s="38"/>
      <c r="B44" s="39"/>
      <c r="C44" s="39"/>
      <c r="D44" s="39"/>
      <c r="E44" s="39"/>
      <c r="F44" s="39"/>
      <c r="G44" s="39"/>
      <c r="H44" s="39"/>
    </row>
    <row r="45" spans="1:8" ht="15.9" customHeight="1" x14ac:dyDescent="0.25">
      <c r="A45" s="40"/>
      <c r="B45" s="39"/>
      <c r="C45" s="39"/>
      <c r="D45" s="39"/>
      <c r="E45" s="39"/>
      <c r="F45" s="39"/>
      <c r="G45" s="39"/>
      <c r="H45" s="39"/>
    </row>
    <row r="46" spans="1:8" ht="15.9" customHeight="1" x14ac:dyDescent="0.25">
      <c r="A46" s="40"/>
      <c r="B46" s="39"/>
      <c r="C46" s="39"/>
      <c r="D46" s="39"/>
      <c r="E46" s="39"/>
      <c r="F46" s="39"/>
      <c r="G46" s="39"/>
      <c r="H46" s="39"/>
    </row>
    <row r="47" spans="1:8" ht="15.9" customHeight="1" x14ac:dyDescent="0.25">
      <c r="A47" s="40"/>
      <c r="B47" s="39"/>
      <c r="C47" s="39"/>
      <c r="D47" s="39"/>
      <c r="E47" s="39"/>
      <c r="F47" s="39"/>
      <c r="G47" s="39"/>
      <c r="H47" s="39"/>
    </row>
    <row r="48" spans="1:8" ht="18" customHeight="1" x14ac:dyDescent="0.25">
      <c r="A48" s="41"/>
      <c r="B48" s="41"/>
      <c r="C48" s="41"/>
      <c r="D48" s="41"/>
      <c r="E48" s="41"/>
      <c r="F48" s="41"/>
      <c r="G48" s="41"/>
      <c r="H48" s="41"/>
    </row>
    <row r="49" spans="1:8" ht="18" customHeight="1" x14ac:dyDescent="0.25">
      <c r="A49" s="41"/>
      <c r="B49" s="41"/>
      <c r="C49" s="41"/>
      <c r="D49" s="41"/>
      <c r="E49" s="41"/>
      <c r="F49" s="41"/>
      <c r="G49" s="41"/>
      <c r="H49" s="41"/>
    </row>
    <row r="50" spans="1:8" ht="18" customHeight="1" x14ac:dyDescent="0.25">
      <c r="A50" s="41"/>
      <c r="B50" s="41"/>
      <c r="C50" s="41"/>
      <c r="D50" s="41"/>
      <c r="E50" s="41"/>
      <c r="F50" s="41"/>
      <c r="G50" s="41"/>
      <c r="H50" s="41"/>
    </row>
    <row r="51" spans="1:8" ht="18" customHeight="1" x14ac:dyDescent="0.25">
      <c r="A51" s="41"/>
      <c r="B51" s="41"/>
      <c r="C51" s="41"/>
      <c r="D51" s="41"/>
      <c r="E51" s="41"/>
      <c r="F51" s="41"/>
      <c r="G51" s="41"/>
      <c r="H51" s="41"/>
    </row>
  </sheetData>
  <mergeCells count="18">
    <mergeCell ref="A1:H2"/>
    <mergeCell ref="A3:H3"/>
    <mergeCell ref="A4:H5"/>
    <mergeCell ref="A6:H6"/>
    <mergeCell ref="A7:B8"/>
    <mergeCell ref="C7:H8"/>
    <mergeCell ref="A27:H27"/>
    <mergeCell ref="A9:H9"/>
    <mergeCell ref="A10:A11"/>
    <mergeCell ref="B10:B11"/>
    <mergeCell ref="F10:F11"/>
    <mergeCell ref="G10:G11"/>
    <mergeCell ref="H10:H11"/>
    <mergeCell ref="A19:A20"/>
    <mergeCell ref="B19:B20"/>
    <mergeCell ref="F19:F20"/>
    <mergeCell ref="G19:G20"/>
    <mergeCell ref="H19:H20"/>
  </mergeCells>
  <printOptions horizontalCentered="1"/>
  <pageMargins left="0.25" right="0.25" top="0.75" bottom="0.75" header="0.5" footer="0.5"/>
  <pageSetup scale="98" orientation="landscape" horizontalDpi="4294967293" verticalDpi="12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8"/>
  <sheetViews>
    <sheetView zoomScaleNormal="100" workbookViewId="0">
      <selection activeCell="A5" sqref="A5:C5"/>
    </sheetView>
  </sheetViews>
  <sheetFormatPr defaultRowHeight="13.2" x14ac:dyDescent="0.25"/>
  <cols>
    <col min="1" max="1" width="37.6640625" style="55" customWidth="1"/>
    <col min="2" max="3" width="29.44140625" style="55" customWidth="1"/>
    <col min="4" max="5" width="18.6640625" style="55" customWidth="1"/>
    <col min="6" max="16384" width="8.88671875" style="55"/>
  </cols>
  <sheetData>
    <row r="1" spans="1:11" ht="15.75" customHeight="1" x14ac:dyDescent="0.5">
      <c r="A1" s="253" t="s">
        <v>0</v>
      </c>
      <c r="B1" s="253"/>
      <c r="C1" s="253"/>
      <c r="D1" s="159"/>
      <c r="E1" s="159"/>
      <c r="F1" s="159"/>
      <c r="G1" s="159"/>
      <c r="H1" s="159"/>
      <c r="I1" s="137"/>
      <c r="J1" s="137"/>
      <c r="K1" s="137"/>
    </row>
    <row r="2" spans="1:11" ht="15.75" customHeight="1" x14ac:dyDescent="0.5">
      <c r="A2" s="253"/>
      <c r="B2" s="253"/>
      <c r="C2" s="253"/>
      <c r="D2" s="159"/>
      <c r="E2" s="159"/>
      <c r="F2" s="159"/>
      <c r="G2" s="159"/>
      <c r="H2" s="159"/>
      <c r="I2" s="137"/>
      <c r="J2" s="137"/>
      <c r="K2" s="137"/>
    </row>
    <row r="3" spans="1:11" ht="12.75" customHeight="1" x14ac:dyDescent="0.5">
      <c r="A3" s="254" t="s">
        <v>504</v>
      </c>
      <c r="B3" s="254"/>
      <c r="C3" s="254"/>
      <c r="D3" s="137"/>
      <c r="E3" s="137"/>
      <c r="F3" s="137"/>
      <c r="G3" s="137"/>
      <c r="H3" s="137"/>
      <c r="I3" s="137"/>
      <c r="J3" s="137"/>
      <c r="K3" s="137"/>
    </row>
    <row r="4" spans="1:11" ht="12.75" customHeight="1" x14ac:dyDescent="0.5">
      <c r="A4" s="254"/>
      <c r="B4" s="254"/>
      <c r="C4" s="254"/>
      <c r="D4" s="137"/>
      <c r="E4" s="137"/>
      <c r="F4" s="137"/>
      <c r="G4" s="137"/>
      <c r="H4" s="137"/>
      <c r="I4" s="137"/>
      <c r="J4" s="137"/>
      <c r="K4" s="137"/>
    </row>
    <row r="5" spans="1:11" ht="15" customHeight="1" x14ac:dyDescent="0.5">
      <c r="A5" s="379" t="s">
        <v>505</v>
      </c>
      <c r="B5" s="379"/>
      <c r="C5" s="379"/>
      <c r="D5" s="137"/>
      <c r="E5" s="137"/>
      <c r="F5" s="137"/>
      <c r="G5" s="137"/>
      <c r="H5" s="137"/>
      <c r="I5" s="137"/>
      <c r="J5" s="137"/>
      <c r="K5" s="137"/>
    </row>
    <row r="6" spans="1:11" ht="15" customHeight="1" x14ac:dyDescent="0.5">
      <c r="A6" s="337" t="s">
        <v>470</v>
      </c>
      <c r="B6" s="338"/>
      <c r="C6" s="347" t="s">
        <v>506</v>
      </c>
      <c r="D6" s="137"/>
      <c r="E6" s="137"/>
      <c r="F6" s="137"/>
      <c r="G6" s="137"/>
      <c r="H6" s="137"/>
      <c r="I6" s="137"/>
      <c r="J6" s="137"/>
      <c r="K6" s="137"/>
    </row>
    <row r="7" spans="1:11" ht="15" customHeight="1" x14ac:dyDescent="0.5">
      <c r="A7" s="339"/>
      <c r="B7" s="340"/>
      <c r="C7" s="348"/>
      <c r="D7" s="137"/>
      <c r="E7" s="137"/>
      <c r="F7" s="137"/>
      <c r="G7" s="137"/>
      <c r="H7" s="137"/>
      <c r="I7" s="137"/>
      <c r="J7" s="137"/>
      <c r="K7" s="137"/>
    </row>
    <row r="8" spans="1:11" ht="15" customHeight="1" x14ac:dyDescent="0.5">
      <c r="A8" s="349"/>
      <c r="B8" s="349"/>
      <c r="C8" s="349"/>
      <c r="D8" s="137"/>
      <c r="E8" s="137"/>
      <c r="F8" s="137"/>
      <c r="G8" s="137"/>
      <c r="H8" s="137"/>
      <c r="I8" s="137"/>
      <c r="J8" s="137"/>
      <c r="K8" s="137"/>
    </row>
    <row r="9" spans="1:11" ht="15" customHeight="1" x14ac:dyDescent="0.5">
      <c r="A9" s="273" t="s">
        <v>507</v>
      </c>
      <c r="B9" s="275" t="s">
        <v>508</v>
      </c>
      <c r="C9" s="275" t="s">
        <v>501</v>
      </c>
      <c r="D9" s="137"/>
      <c r="E9" s="137"/>
      <c r="F9" s="137"/>
      <c r="G9" s="137"/>
      <c r="H9" s="137"/>
      <c r="I9" s="137"/>
      <c r="J9" s="137"/>
      <c r="K9" s="137"/>
    </row>
    <row r="10" spans="1:11" ht="15" customHeight="1" x14ac:dyDescent="0.5">
      <c r="A10" s="274"/>
      <c r="B10" s="275"/>
      <c r="C10" s="275"/>
      <c r="D10" s="137"/>
      <c r="E10" s="137"/>
      <c r="F10" s="137"/>
      <c r="G10" s="137"/>
      <c r="H10" s="137"/>
      <c r="I10" s="137"/>
      <c r="J10" s="137"/>
      <c r="K10" s="137"/>
    </row>
    <row r="11" spans="1:11" ht="19.5" customHeight="1" x14ac:dyDescent="0.5">
      <c r="A11" s="160"/>
      <c r="B11" s="161"/>
      <c r="C11" s="162"/>
      <c r="D11" s="137"/>
      <c r="E11" s="137"/>
      <c r="F11" s="137"/>
      <c r="G11" s="137"/>
      <c r="H11" s="137"/>
      <c r="I11" s="137"/>
      <c r="J11" s="137"/>
      <c r="K11" s="137"/>
    </row>
    <row r="12" spans="1:11" ht="19.5" customHeight="1" x14ac:dyDescent="0.5">
      <c r="A12" s="160" t="s">
        <v>509</v>
      </c>
      <c r="B12" s="161"/>
      <c r="C12" s="162"/>
      <c r="D12" s="137"/>
      <c r="E12" s="137"/>
      <c r="F12" s="137"/>
      <c r="G12" s="137"/>
      <c r="H12" s="137"/>
      <c r="I12" s="137"/>
      <c r="J12" s="137"/>
      <c r="K12" s="137"/>
    </row>
    <row r="13" spans="1:11" ht="19.5" customHeight="1" x14ac:dyDescent="0.5">
      <c r="A13" s="160"/>
      <c r="B13" s="161"/>
      <c r="C13" s="162"/>
      <c r="D13" s="137"/>
      <c r="E13" s="137"/>
      <c r="F13" s="137"/>
      <c r="G13" s="137"/>
      <c r="H13" s="137"/>
      <c r="I13" s="137"/>
      <c r="J13" s="137"/>
      <c r="K13" s="137"/>
    </row>
    <row r="14" spans="1:11" ht="19.5" customHeight="1" x14ac:dyDescent="0.5">
      <c r="A14" s="160" t="s">
        <v>510</v>
      </c>
      <c r="B14" s="163"/>
      <c r="C14" s="164"/>
      <c r="D14" s="137"/>
      <c r="E14" s="137"/>
      <c r="F14" s="137"/>
      <c r="G14" s="137"/>
      <c r="H14" s="137"/>
      <c r="I14" s="137"/>
      <c r="J14" s="137"/>
      <c r="K14" s="137"/>
    </row>
    <row r="15" spans="1:11" ht="19.5" customHeight="1" x14ac:dyDescent="0.5">
      <c r="A15" s="160"/>
      <c r="B15" s="161"/>
      <c r="C15" s="162"/>
      <c r="D15" s="137"/>
      <c r="E15" s="137"/>
      <c r="F15" s="137"/>
      <c r="G15" s="137"/>
      <c r="H15" s="137"/>
      <c r="I15" s="137"/>
      <c r="J15" s="137"/>
      <c r="K15" s="137"/>
    </row>
    <row r="16" spans="1:11" ht="19.5" customHeight="1" x14ac:dyDescent="0.5">
      <c r="A16" s="160" t="s">
        <v>511</v>
      </c>
      <c r="B16" s="161"/>
      <c r="C16" s="162"/>
      <c r="D16" s="137"/>
      <c r="E16" s="137"/>
      <c r="F16" s="137"/>
      <c r="G16" s="137"/>
      <c r="H16" s="137"/>
      <c r="I16" s="137"/>
      <c r="J16" s="137"/>
      <c r="K16" s="137"/>
    </row>
    <row r="17" spans="1:11" ht="19.5" customHeight="1" x14ac:dyDescent="0.5">
      <c r="A17" s="160"/>
      <c r="B17" s="161"/>
      <c r="C17" s="162"/>
      <c r="D17" s="137"/>
      <c r="E17" s="137"/>
      <c r="F17" s="137"/>
      <c r="G17" s="137"/>
      <c r="H17" s="137"/>
      <c r="I17" s="137"/>
      <c r="J17" s="137"/>
      <c r="K17" s="137"/>
    </row>
    <row r="18" spans="1:11" ht="19.5" customHeight="1" x14ac:dyDescent="0.5">
      <c r="A18" s="160" t="s">
        <v>512</v>
      </c>
      <c r="B18" s="163"/>
      <c r="C18" s="164"/>
      <c r="D18" s="137"/>
      <c r="E18" s="137"/>
      <c r="F18" s="137"/>
      <c r="G18" s="137"/>
      <c r="H18" s="137"/>
      <c r="I18" s="137"/>
      <c r="J18" s="137"/>
      <c r="K18" s="137"/>
    </row>
    <row r="19" spans="1:11" ht="19.5" customHeight="1" x14ac:dyDescent="0.5">
      <c r="A19" s="160"/>
      <c r="B19" s="161"/>
      <c r="C19" s="162"/>
      <c r="D19" s="137"/>
      <c r="E19" s="137"/>
      <c r="F19" s="137"/>
      <c r="G19" s="137"/>
      <c r="H19" s="137"/>
      <c r="I19" s="137"/>
      <c r="J19" s="137"/>
      <c r="K19" s="137"/>
    </row>
    <row r="20" spans="1:11" ht="19.5" customHeight="1" x14ac:dyDescent="0.5">
      <c r="A20" s="160" t="s">
        <v>513</v>
      </c>
      <c r="B20" s="161"/>
      <c r="C20" s="162"/>
      <c r="D20" s="137"/>
      <c r="E20" s="137"/>
      <c r="F20" s="137"/>
      <c r="G20" s="137"/>
      <c r="H20" s="137"/>
      <c r="I20" s="137"/>
      <c r="J20" s="137"/>
      <c r="K20" s="137"/>
    </row>
    <row r="21" spans="1:11" ht="19.5" customHeight="1" x14ac:dyDescent="0.5">
      <c r="A21" s="165"/>
      <c r="B21" s="163"/>
      <c r="C21" s="164"/>
      <c r="D21" s="137"/>
      <c r="E21" s="137"/>
      <c r="F21" s="137"/>
      <c r="G21" s="137"/>
      <c r="H21" s="137"/>
      <c r="I21" s="137"/>
      <c r="J21" s="137"/>
      <c r="K21" s="137"/>
    </row>
    <row r="22" spans="1:11" ht="19.5" customHeight="1" x14ac:dyDescent="0.5">
      <c r="A22" s="160" t="s">
        <v>514</v>
      </c>
      <c r="B22" s="161"/>
      <c r="C22" s="162"/>
      <c r="D22" s="137"/>
      <c r="E22" s="137"/>
      <c r="F22" s="137"/>
      <c r="G22" s="137"/>
      <c r="H22" s="137"/>
      <c r="I22" s="137"/>
      <c r="J22" s="137"/>
      <c r="K22" s="137"/>
    </row>
    <row r="23" spans="1:11" ht="19.5" customHeight="1" x14ac:dyDescent="0.5">
      <c r="A23" s="166"/>
      <c r="B23" s="161"/>
      <c r="C23" s="162"/>
      <c r="D23" s="137"/>
      <c r="E23" s="137"/>
      <c r="F23" s="137"/>
      <c r="G23" s="137"/>
      <c r="H23" s="137"/>
      <c r="I23" s="137"/>
      <c r="J23" s="137"/>
      <c r="K23" s="137"/>
    </row>
    <row r="24" spans="1:11" ht="19.5" customHeight="1" x14ac:dyDescent="0.5">
      <c r="A24" s="166"/>
      <c r="B24" s="161"/>
      <c r="C24" s="162"/>
      <c r="D24" s="137"/>
      <c r="E24" s="137"/>
      <c r="F24" s="137"/>
      <c r="G24" s="137"/>
      <c r="H24" s="137"/>
      <c r="I24" s="137"/>
      <c r="J24" s="137"/>
      <c r="K24" s="137"/>
    </row>
    <row r="25" spans="1:11" ht="19.5" customHeight="1" x14ac:dyDescent="0.5">
      <c r="A25" s="166"/>
      <c r="B25" s="161"/>
      <c r="C25" s="162"/>
      <c r="D25" s="137"/>
      <c r="E25" s="137"/>
      <c r="F25" s="137"/>
      <c r="G25" s="137"/>
      <c r="H25" s="137"/>
      <c r="I25" s="137"/>
      <c r="J25" s="137"/>
      <c r="K25" s="137"/>
    </row>
    <row r="26" spans="1:11" ht="19.5" customHeight="1" x14ac:dyDescent="0.5">
      <c r="A26" s="167"/>
      <c r="B26" s="161"/>
      <c r="C26" s="162"/>
      <c r="D26" s="137"/>
      <c r="E26" s="137"/>
      <c r="F26" s="137"/>
      <c r="G26" s="137"/>
      <c r="H26" s="137"/>
      <c r="I26" s="137"/>
      <c r="J26" s="137"/>
      <c r="K26" s="137"/>
    </row>
    <row r="27" spans="1:11" ht="19.5" customHeight="1" x14ac:dyDescent="0.5">
      <c r="A27" s="168"/>
      <c r="B27" s="161"/>
      <c r="C27" s="162"/>
      <c r="D27" s="137"/>
      <c r="E27" s="137"/>
      <c r="F27" s="137"/>
      <c r="G27" s="137"/>
      <c r="H27" s="137"/>
      <c r="I27" s="137"/>
      <c r="J27" s="137"/>
      <c r="K27" s="137"/>
    </row>
    <row r="28" spans="1:11" ht="19.5" customHeight="1" x14ac:dyDescent="0.5">
      <c r="A28" s="167"/>
      <c r="B28" s="161"/>
      <c r="C28" s="162"/>
      <c r="D28" s="137"/>
      <c r="E28" s="137"/>
      <c r="F28" s="137"/>
      <c r="G28" s="137"/>
      <c r="H28" s="137"/>
      <c r="I28" s="137"/>
      <c r="J28" s="137"/>
      <c r="K28" s="137"/>
    </row>
    <row r="29" spans="1:11" ht="19.5" customHeight="1" x14ac:dyDescent="0.5">
      <c r="A29" s="168"/>
      <c r="B29" s="161"/>
      <c r="C29" s="162"/>
      <c r="D29" s="137"/>
      <c r="E29" s="137"/>
      <c r="F29" s="137"/>
      <c r="G29" s="137"/>
      <c r="H29" s="137"/>
      <c r="I29" s="137"/>
      <c r="J29" s="137"/>
      <c r="K29" s="137"/>
    </row>
    <row r="30" spans="1:11" ht="19.5" customHeight="1" x14ac:dyDescent="0.5">
      <c r="A30" s="167"/>
      <c r="B30" s="161"/>
      <c r="C30" s="162"/>
      <c r="D30" s="137"/>
      <c r="E30" s="137"/>
      <c r="F30" s="137"/>
      <c r="G30" s="137"/>
      <c r="H30" s="137"/>
      <c r="I30" s="137"/>
      <c r="J30" s="137"/>
      <c r="K30" s="137"/>
    </row>
    <row r="31" spans="1:11" ht="19.5" customHeight="1" x14ac:dyDescent="0.5">
      <c r="A31" s="165"/>
      <c r="B31" s="163"/>
      <c r="C31" s="164"/>
      <c r="D31" s="137"/>
      <c r="E31" s="137"/>
      <c r="F31" s="137"/>
      <c r="G31" s="137"/>
      <c r="H31" s="137"/>
      <c r="I31" s="137"/>
      <c r="J31" s="137"/>
      <c r="K31" s="137"/>
    </row>
    <row r="32" spans="1:11" ht="19.5" customHeight="1" x14ac:dyDescent="0.5">
      <c r="A32" s="167"/>
      <c r="B32" s="161"/>
      <c r="C32" s="162"/>
      <c r="D32" s="137"/>
      <c r="E32" s="137"/>
      <c r="F32" s="137"/>
      <c r="G32" s="137"/>
      <c r="H32" s="137"/>
      <c r="I32" s="137"/>
      <c r="J32" s="137"/>
      <c r="K32" s="137"/>
    </row>
    <row r="33" spans="1:11" ht="19.5" customHeight="1" x14ac:dyDescent="0.5">
      <c r="A33" s="165"/>
      <c r="B33" s="161"/>
      <c r="C33" s="162"/>
      <c r="D33" s="137"/>
      <c r="E33" s="137"/>
      <c r="F33" s="137"/>
      <c r="G33" s="137"/>
      <c r="H33" s="137"/>
      <c r="I33" s="137"/>
      <c r="J33" s="137"/>
      <c r="K33" s="137"/>
    </row>
    <row r="34" spans="1:11" ht="19.5" customHeight="1" x14ac:dyDescent="0.5">
      <c r="A34" s="165"/>
      <c r="B34" s="161"/>
      <c r="C34" s="162"/>
      <c r="D34" s="137"/>
      <c r="E34" s="137"/>
      <c r="F34" s="137"/>
      <c r="G34" s="137"/>
      <c r="H34" s="137"/>
      <c r="I34" s="137"/>
      <c r="J34" s="137"/>
      <c r="K34" s="137"/>
    </row>
    <row r="35" spans="1:11" ht="19.5" customHeight="1" x14ac:dyDescent="0.5">
      <c r="A35" s="169"/>
      <c r="B35" s="170"/>
      <c r="C35" s="143"/>
      <c r="D35" s="137"/>
      <c r="E35" s="137"/>
      <c r="F35" s="137"/>
      <c r="G35" s="137"/>
      <c r="H35" s="137"/>
      <c r="I35" s="137"/>
      <c r="J35" s="137"/>
      <c r="K35" s="137"/>
    </row>
    <row r="36" spans="1:11" ht="24.9" customHeight="1" x14ac:dyDescent="0.5">
      <c r="A36" s="152" t="s">
        <v>503</v>
      </c>
      <c r="B36" s="154">
        <f>SUM(B11:B35)</f>
        <v>0</v>
      </c>
      <c r="C36" s="154">
        <f>SUM(C11:C35)</f>
        <v>0</v>
      </c>
      <c r="D36" s="137"/>
      <c r="E36" s="137"/>
      <c r="F36" s="137"/>
      <c r="G36" s="137"/>
      <c r="H36" s="137"/>
      <c r="I36" s="137"/>
      <c r="J36" s="137"/>
      <c r="K36" s="137"/>
    </row>
    <row r="37" spans="1:11" ht="15.9" customHeight="1" x14ac:dyDescent="0.5">
      <c r="A37" s="171"/>
      <c r="B37" s="172"/>
      <c r="C37" s="172"/>
      <c r="D37" s="137"/>
      <c r="E37" s="137"/>
      <c r="F37" s="137"/>
      <c r="G37" s="137"/>
      <c r="H37" s="137"/>
      <c r="I37" s="137"/>
      <c r="J37" s="137"/>
      <c r="K37" s="137"/>
    </row>
    <row r="38" spans="1:11" ht="15.9" customHeight="1" x14ac:dyDescent="0.5">
      <c r="A38" s="173"/>
      <c r="B38" s="173"/>
      <c r="C38" s="173"/>
      <c r="D38" s="137"/>
      <c r="E38" s="137"/>
      <c r="F38" s="137"/>
      <c r="G38" s="137"/>
      <c r="H38" s="137"/>
      <c r="I38" s="137"/>
      <c r="J38" s="137"/>
      <c r="K38" s="137"/>
    </row>
    <row r="39" spans="1:11" ht="15.9" customHeight="1" x14ac:dyDescent="0.5">
      <c r="A39" s="173"/>
      <c r="B39" s="173"/>
      <c r="C39" s="173"/>
      <c r="D39" s="137"/>
      <c r="E39" s="137"/>
      <c r="F39" s="137"/>
      <c r="G39" s="137"/>
      <c r="H39" s="137"/>
      <c r="I39" s="137"/>
      <c r="J39" s="137"/>
      <c r="K39" s="137"/>
    </row>
    <row r="40" spans="1:11" ht="15.9" customHeight="1" x14ac:dyDescent="0.5">
      <c r="A40" s="173"/>
      <c r="B40" s="173"/>
      <c r="C40" s="173"/>
      <c r="D40" s="137"/>
      <c r="E40" s="137"/>
      <c r="F40" s="137"/>
      <c r="G40" s="137"/>
      <c r="H40" s="137"/>
      <c r="I40" s="137"/>
      <c r="J40" s="137"/>
      <c r="K40" s="137"/>
    </row>
    <row r="41" spans="1:11" ht="15.9" customHeight="1" x14ac:dyDescent="0.5">
      <c r="A41" s="173"/>
      <c r="B41" s="173"/>
      <c r="C41" s="173"/>
      <c r="D41" s="137"/>
      <c r="E41" s="137"/>
      <c r="F41" s="137"/>
      <c r="G41" s="137"/>
      <c r="H41" s="137"/>
      <c r="I41" s="137"/>
      <c r="J41" s="137"/>
      <c r="K41" s="137"/>
    </row>
    <row r="42" spans="1:11" ht="15.9" customHeight="1" x14ac:dyDescent="0.25">
      <c r="A42" s="174"/>
      <c r="B42" s="174"/>
      <c r="C42" s="174"/>
      <c r="D42" s="174"/>
      <c r="E42" s="156"/>
      <c r="F42" s="41"/>
    </row>
    <row r="43" spans="1:11" ht="15.9" customHeight="1" x14ac:dyDescent="0.25">
      <c r="A43" s="174"/>
      <c r="B43" s="174"/>
      <c r="C43" s="174"/>
      <c r="D43" s="174"/>
      <c r="E43" s="156"/>
      <c r="F43" s="41"/>
    </row>
    <row r="44" spans="1:11" ht="15.9" customHeight="1" x14ac:dyDescent="0.25">
      <c r="A44" s="174"/>
      <c r="B44" s="174"/>
      <c r="C44" s="174"/>
      <c r="D44" s="174"/>
      <c r="E44" s="156"/>
      <c r="F44" s="41"/>
    </row>
    <row r="45" spans="1:11" ht="15.9" customHeight="1" x14ac:dyDescent="0.25">
      <c r="A45" s="174"/>
      <c r="B45" s="174"/>
      <c r="C45" s="174"/>
      <c r="D45" s="174"/>
      <c r="E45" s="39"/>
      <c r="F45" s="41"/>
    </row>
    <row r="46" spans="1:11" ht="15.9" customHeight="1" x14ac:dyDescent="0.25">
      <c r="A46" s="174"/>
      <c r="B46" s="174"/>
      <c r="C46" s="174"/>
      <c r="D46" s="174"/>
      <c r="E46" s="39"/>
      <c r="F46" s="41"/>
    </row>
    <row r="47" spans="1:11" ht="15.9" customHeight="1" x14ac:dyDescent="0.25">
      <c r="A47" s="174"/>
      <c r="B47" s="174"/>
      <c r="C47" s="174"/>
      <c r="D47" s="174"/>
      <c r="E47" s="39"/>
      <c r="F47" s="41"/>
    </row>
    <row r="48" spans="1:11" ht="18" customHeight="1" x14ac:dyDescent="0.25">
      <c r="A48" s="174"/>
      <c r="B48" s="174"/>
      <c r="C48" s="174"/>
      <c r="D48" s="174"/>
      <c r="E48" s="41"/>
      <c r="F48" s="41"/>
    </row>
    <row r="49" spans="1:6" ht="18" customHeight="1" x14ac:dyDescent="0.25">
      <c r="A49" s="174"/>
      <c r="B49" s="174"/>
      <c r="C49" s="174"/>
      <c r="D49" s="174"/>
      <c r="E49" s="41"/>
      <c r="F49" s="41"/>
    </row>
    <row r="50" spans="1:6" ht="18" customHeight="1" x14ac:dyDescent="0.25">
      <c r="A50" s="174"/>
      <c r="B50" s="174"/>
      <c r="C50" s="174"/>
      <c r="D50" s="174"/>
      <c r="E50" s="41"/>
      <c r="F50" s="41"/>
    </row>
    <row r="51" spans="1:6" ht="18" customHeight="1" x14ac:dyDescent="0.25">
      <c r="A51" s="174"/>
      <c r="B51" s="174"/>
      <c r="C51" s="174"/>
      <c r="D51" s="174"/>
      <c r="E51" s="41"/>
      <c r="F51" s="41"/>
    </row>
    <row r="52" spans="1:6" x14ac:dyDescent="0.25">
      <c r="A52" s="174"/>
      <c r="B52" s="174"/>
      <c r="C52" s="174"/>
      <c r="D52" s="174"/>
      <c r="E52" s="41"/>
      <c r="F52" s="41"/>
    </row>
    <row r="53" spans="1:6" x14ac:dyDescent="0.25">
      <c r="A53" s="174"/>
      <c r="B53" s="174"/>
      <c r="C53" s="174"/>
      <c r="D53" s="174"/>
      <c r="E53" s="41"/>
      <c r="F53" s="41"/>
    </row>
    <row r="54" spans="1:6" x14ac:dyDescent="0.25">
      <c r="A54" s="174"/>
      <c r="B54" s="174"/>
      <c r="C54" s="174"/>
      <c r="D54" s="174"/>
      <c r="E54" s="41"/>
      <c r="F54" s="41"/>
    </row>
    <row r="55" spans="1:6" x14ac:dyDescent="0.25">
      <c r="A55" s="174"/>
      <c r="B55" s="174"/>
      <c r="C55" s="174"/>
      <c r="D55" s="174"/>
      <c r="E55" s="41"/>
      <c r="F55" s="41"/>
    </row>
    <row r="56" spans="1:6" x14ac:dyDescent="0.25">
      <c r="A56" s="174"/>
      <c r="B56" s="174"/>
      <c r="C56" s="174"/>
      <c r="D56" s="174"/>
      <c r="E56" s="41"/>
      <c r="F56" s="41"/>
    </row>
    <row r="57" spans="1:6" x14ac:dyDescent="0.25">
      <c r="A57" s="174"/>
      <c r="B57" s="174"/>
      <c r="C57" s="174"/>
      <c r="D57" s="174"/>
      <c r="E57" s="41"/>
      <c r="F57" s="41"/>
    </row>
    <row r="58" spans="1:6" x14ac:dyDescent="0.25">
      <c r="A58" s="174"/>
      <c r="B58" s="174"/>
      <c r="C58" s="174"/>
      <c r="D58" s="174"/>
      <c r="E58" s="41"/>
      <c r="F58" s="41"/>
    </row>
    <row r="59" spans="1:6" x14ac:dyDescent="0.25">
      <c r="A59" s="174"/>
      <c r="B59" s="174"/>
      <c r="C59" s="174"/>
      <c r="D59" s="174"/>
      <c r="E59" s="41"/>
      <c r="F59" s="41"/>
    </row>
    <row r="60" spans="1:6" x14ac:dyDescent="0.25">
      <c r="A60" s="174"/>
      <c r="B60" s="174"/>
      <c r="C60" s="174"/>
      <c r="D60" s="174"/>
      <c r="E60" s="41"/>
      <c r="F60" s="41"/>
    </row>
    <row r="61" spans="1:6" x14ac:dyDescent="0.25">
      <c r="A61" s="174"/>
      <c r="B61" s="174"/>
      <c r="C61" s="174"/>
      <c r="D61" s="174"/>
      <c r="E61" s="41"/>
      <c r="F61" s="41"/>
    </row>
    <row r="62" spans="1:6" x14ac:dyDescent="0.25">
      <c r="A62" s="174"/>
      <c r="B62" s="174"/>
      <c r="C62" s="174"/>
      <c r="D62" s="174"/>
      <c r="E62" s="41"/>
      <c r="F62" s="41"/>
    </row>
    <row r="63" spans="1:6" x14ac:dyDescent="0.25">
      <c r="A63" s="174"/>
      <c r="B63" s="174"/>
      <c r="C63" s="174"/>
      <c r="D63" s="174"/>
      <c r="E63" s="41"/>
      <c r="F63" s="41"/>
    </row>
    <row r="64" spans="1:6" x14ac:dyDescent="0.25">
      <c r="A64" s="174"/>
      <c r="B64" s="174"/>
      <c r="C64" s="174"/>
      <c r="D64" s="174"/>
      <c r="E64" s="41"/>
      <c r="F64" s="41"/>
    </row>
    <row r="65" spans="1:6" x14ac:dyDescent="0.25">
      <c r="A65" s="174"/>
      <c r="B65" s="174"/>
      <c r="C65" s="174"/>
      <c r="D65" s="174"/>
      <c r="E65" s="41"/>
      <c r="F65" s="41"/>
    </row>
    <row r="66" spans="1:6" x14ac:dyDescent="0.25">
      <c r="A66" s="174"/>
      <c r="B66" s="174"/>
      <c r="C66" s="174"/>
      <c r="D66" s="174"/>
      <c r="E66" s="41"/>
      <c r="F66" s="41"/>
    </row>
    <row r="67" spans="1:6" x14ac:dyDescent="0.25">
      <c r="A67" s="174"/>
      <c r="B67" s="174"/>
      <c r="C67" s="174"/>
      <c r="D67" s="174"/>
      <c r="E67" s="41"/>
      <c r="F67" s="41"/>
    </row>
    <row r="68" spans="1:6" x14ac:dyDescent="0.25">
      <c r="A68" s="174"/>
      <c r="B68" s="174"/>
      <c r="C68" s="174"/>
      <c r="D68" s="174"/>
      <c r="E68" s="41"/>
      <c r="F68" s="41"/>
    </row>
    <row r="69" spans="1:6" x14ac:dyDescent="0.25">
      <c r="A69" s="174"/>
      <c r="B69" s="174"/>
      <c r="C69" s="174"/>
      <c r="D69" s="174"/>
      <c r="E69" s="41"/>
      <c r="F69" s="41"/>
    </row>
    <row r="70" spans="1:6" x14ac:dyDescent="0.25">
      <c r="A70" s="174"/>
      <c r="B70" s="174"/>
      <c r="C70" s="174"/>
      <c r="D70" s="174"/>
      <c r="E70" s="41"/>
      <c r="F70" s="41"/>
    </row>
    <row r="71" spans="1:6" x14ac:dyDescent="0.25">
      <c r="A71" s="174"/>
      <c r="B71" s="174"/>
      <c r="C71" s="174"/>
      <c r="D71" s="174"/>
      <c r="E71" s="41"/>
      <c r="F71" s="41"/>
    </row>
    <row r="72" spans="1:6" x14ac:dyDescent="0.25">
      <c r="A72" s="174"/>
      <c r="B72" s="174"/>
      <c r="C72" s="174"/>
      <c r="D72" s="174"/>
      <c r="E72" s="41"/>
      <c r="F72" s="41"/>
    </row>
    <row r="73" spans="1:6" x14ac:dyDescent="0.25">
      <c r="A73" s="174"/>
      <c r="B73" s="174"/>
      <c r="C73" s="174"/>
      <c r="D73" s="174"/>
      <c r="E73" s="41"/>
      <c r="F73" s="41"/>
    </row>
    <row r="74" spans="1:6" x14ac:dyDescent="0.25">
      <c r="A74" s="174"/>
      <c r="B74" s="174"/>
      <c r="C74" s="174"/>
      <c r="D74" s="174"/>
      <c r="E74" s="41"/>
      <c r="F74" s="41"/>
    </row>
    <row r="75" spans="1:6" x14ac:dyDescent="0.25">
      <c r="A75" s="174"/>
      <c r="B75" s="174"/>
      <c r="C75" s="174"/>
      <c r="D75" s="174"/>
      <c r="E75" s="41"/>
      <c r="F75" s="41"/>
    </row>
    <row r="76" spans="1:6" x14ac:dyDescent="0.25">
      <c r="A76" s="174"/>
      <c r="B76" s="174"/>
      <c r="C76" s="174"/>
      <c r="D76" s="174"/>
      <c r="E76" s="41"/>
      <c r="F76" s="41"/>
    </row>
    <row r="77" spans="1:6" x14ac:dyDescent="0.25">
      <c r="A77" s="174"/>
      <c r="B77" s="174"/>
      <c r="C77" s="174"/>
      <c r="D77" s="174"/>
      <c r="E77" s="41"/>
      <c r="F77" s="41"/>
    </row>
    <row r="78" spans="1:6" x14ac:dyDescent="0.25">
      <c r="A78" s="174"/>
      <c r="B78" s="174"/>
      <c r="C78" s="174"/>
      <c r="D78" s="174"/>
      <c r="E78" s="41"/>
      <c r="F78" s="41"/>
    </row>
    <row r="79" spans="1:6" x14ac:dyDescent="0.25">
      <c r="A79" s="174"/>
      <c r="B79" s="174"/>
      <c r="C79" s="174"/>
      <c r="D79" s="174"/>
      <c r="E79" s="41"/>
      <c r="F79" s="41"/>
    </row>
    <row r="80" spans="1:6" x14ac:dyDescent="0.25">
      <c r="A80" s="174"/>
      <c r="B80" s="174"/>
      <c r="C80" s="174"/>
      <c r="D80" s="174"/>
      <c r="E80" s="41"/>
      <c r="F80" s="41"/>
    </row>
    <row r="81" spans="1:6" x14ac:dyDescent="0.25">
      <c r="A81" s="174"/>
      <c r="B81" s="174"/>
      <c r="C81" s="174"/>
      <c r="D81" s="174"/>
      <c r="E81" s="41"/>
      <c r="F81" s="41"/>
    </row>
    <row r="82" spans="1:6" x14ac:dyDescent="0.25">
      <c r="A82" s="174"/>
      <c r="B82" s="174"/>
      <c r="C82" s="174"/>
      <c r="D82" s="174"/>
      <c r="E82" s="41"/>
      <c r="F82" s="41"/>
    </row>
    <row r="83" spans="1:6" x14ac:dyDescent="0.25">
      <c r="A83" s="174"/>
      <c r="B83" s="174"/>
      <c r="C83" s="174"/>
      <c r="D83" s="174"/>
      <c r="E83" s="41"/>
      <c r="F83" s="41"/>
    </row>
    <row r="84" spans="1:6" x14ac:dyDescent="0.25">
      <c r="A84" s="174"/>
      <c r="B84" s="174"/>
      <c r="C84" s="174"/>
      <c r="D84" s="174"/>
      <c r="E84" s="41"/>
      <c r="F84" s="41"/>
    </row>
    <row r="85" spans="1:6" x14ac:dyDescent="0.25">
      <c r="A85" s="174"/>
      <c r="B85" s="174"/>
      <c r="C85" s="174"/>
      <c r="D85" s="174"/>
      <c r="E85" s="41"/>
      <c r="F85" s="41"/>
    </row>
    <row r="86" spans="1:6" x14ac:dyDescent="0.25">
      <c r="A86" s="174"/>
      <c r="B86" s="174"/>
      <c r="C86" s="174"/>
      <c r="D86" s="174"/>
      <c r="E86" s="41"/>
      <c r="F86" s="41"/>
    </row>
    <row r="87" spans="1:6" x14ac:dyDescent="0.25">
      <c r="A87" s="174"/>
      <c r="B87" s="174"/>
      <c r="C87" s="174"/>
      <c r="D87" s="174"/>
      <c r="E87" s="41"/>
      <c r="F87" s="41"/>
    </row>
    <row r="88" spans="1:6" x14ac:dyDescent="0.25">
      <c r="A88" s="174"/>
      <c r="B88" s="174"/>
      <c r="C88" s="174"/>
      <c r="D88" s="174"/>
      <c r="E88" s="41"/>
      <c r="F88" s="41"/>
    </row>
    <row r="89" spans="1:6" x14ac:dyDescent="0.25">
      <c r="A89" s="174"/>
      <c r="B89" s="174"/>
      <c r="C89" s="174"/>
      <c r="D89" s="174"/>
      <c r="E89" s="41"/>
      <c r="F89" s="41"/>
    </row>
    <row r="90" spans="1:6" x14ac:dyDescent="0.25">
      <c r="A90" s="174"/>
      <c r="B90" s="174"/>
      <c r="C90" s="174"/>
      <c r="D90" s="174"/>
      <c r="E90" s="41"/>
      <c r="F90" s="41"/>
    </row>
    <row r="91" spans="1:6" x14ac:dyDescent="0.25">
      <c r="A91" s="174"/>
      <c r="B91" s="174"/>
      <c r="C91" s="174"/>
      <c r="D91" s="174"/>
      <c r="E91" s="41"/>
      <c r="F91" s="41"/>
    </row>
    <row r="92" spans="1:6" x14ac:dyDescent="0.25">
      <c r="A92" s="174"/>
      <c r="B92" s="174"/>
      <c r="C92" s="174"/>
      <c r="D92" s="174"/>
      <c r="E92" s="41"/>
      <c r="F92" s="41"/>
    </row>
    <row r="93" spans="1:6" x14ac:dyDescent="0.25">
      <c r="A93" s="174"/>
      <c r="B93" s="174"/>
      <c r="C93" s="174"/>
      <c r="D93" s="174"/>
      <c r="E93" s="41"/>
      <c r="F93" s="41"/>
    </row>
    <row r="94" spans="1:6" x14ac:dyDescent="0.25">
      <c r="A94" s="174"/>
      <c r="B94" s="174"/>
      <c r="C94" s="174"/>
      <c r="D94" s="174"/>
      <c r="E94" s="41"/>
      <c r="F94" s="41"/>
    </row>
    <row r="95" spans="1:6" x14ac:dyDescent="0.25">
      <c r="A95" s="174"/>
      <c r="B95" s="174"/>
      <c r="C95" s="174"/>
      <c r="D95" s="174"/>
      <c r="E95" s="41"/>
      <c r="F95" s="41"/>
    </row>
    <row r="96" spans="1:6" x14ac:dyDescent="0.25">
      <c r="A96" s="174"/>
      <c r="B96" s="174"/>
      <c r="C96" s="174"/>
      <c r="D96" s="174"/>
      <c r="E96" s="41"/>
      <c r="F96" s="41"/>
    </row>
    <row r="97" spans="1:6" x14ac:dyDescent="0.25">
      <c r="A97" s="174"/>
      <c r="B97" s="174"/>
      <c r="C97" s="174"/>
      <c r="D97" s="174"/>
      <c r="E97" s="41"/>
      <c r="F97" s="41"/>
    </row>
    <row r="98" spans="1:6" x14ac:dyDescent="0.25">
      <c r="A98" s="174"/>
      <c r="B98" s="174"/>
      <c r="C98" s="174"/>
      <c r="D98" s="174"/>
      <c r="E98" s="41"/>
      <c r="F98" s="41"/>
    </row>
    <row r="99" spans="1:6" x14ac:dyDescent="0.25">
      <c r="A99" s="174"/>
      <c r="B99" s="174"/>
      <c r="C99" s="174"/>
      <c r="D99" s="174"/>
      <c r="E99" s="41"/>
      <c r="F99" s="41"/>
    </row>
    <row r="100" spans="1:6" x14ac:dyDescent="0.25">
      <c r="A100" s="174"/>
      <c r="B100" s="174"/>
      <c r="C100" s="174"/>
      <c r="D100" s="174"/>
      <c r="E100" s="41"/>
      <c r="F100" s="41"/>
    </row>
    <row r="101" spans="1:6" x14ac:dyDescent="0.25">
      <c r="A101" s="174"/>
      <c r="B101" s="174"/>
      <c r="C101" s="174"/>
      <c r="D101" s="174"/>
      <c r="E101" s="41"/>
      <c r="F101" s="41"/>
    </row>
    <row r="102" spans="1:6" x14ac:dyDescent="0.25">
      <c r="A102" s="174"/>
      <c r="B102" s="174"/>
      <c r="C102" s="174"/>
      <c r="D102" s="174"/>
      <c r="E102" s="41"/>
      <c r="F102" s="41"/>
    </row>
    <row r="103" spans="1:6" x14ac:dyDescent="0.25">
      <c r="A103" s="174"/>
      <c r="B103" s="174"/>
      <c r="C103" s="174"/>
      <c r="D103" s="174"/>
      <c r="E103" s="41"/>
      <c r="F103" s="41"/>
    </row>
    <row r="104" spans="1:6" x14ac:dyDescent="0.25">
      <c r="A104" s="174"/>
      <c r="B104" s="174"/>
      <c r="C104" s="174"/>
      <c r="D104" s="174"/>
      <c r="E104" s="41"/>
      <c r="F104" s="41"/>
    </row>
    <row r="105" spans="1:6" x14ac:dyDescent="0.25">
      <c r="A105" s="174"/>
      <c r="B105" s="174"/>
      <c r="C105" s="174"/>
      <c r="D105" s="174"/>
      <c r="E105" s="41"/>
      <c r="F105" s="41"/>
    </row>
    <row r="106" spans="1:6" x14ac:dyDescent="0.25">
      <c r="A106" s="174"/>
      <c r="B106" s="174"/>
      <c r="C106" s="174"/>
      <c r="D106" s="174"/>
      <c r="E106" s="41"/>
      <c r="F106" s="41"/>
    </row>
    <row r="107" spans="1:6" x14ac:dyDescent="0.25">
      <c r="A107" s="174"/>
      <c r="B107" s="174"/>
      <c r="C107" s="174"/>
      <c r="D107" s="174"/>
      <c r="E107" s="41"/>
      <c r="F107" s="41"/>
    </row>
    <row r="108" spans="1:6" x14ac:dyDescent="0.25">
      <c r="A108" s="174"/>
      <c r="B108" s="174"/>
      <c r="C108" s="174"/>
      <c r="D108" s="174"/>
      <c r="E108" s="41"/>
      <c r="F108" s="41"/>
    </row>
    <row r="109" spans="1:6" x14ac:dyDescent="0.25">
      <c r="A109" s="174"/>
      <c r="B109" s="174"/>
      <c r="C109" s="174"/>
      <c r="D109" s="174"/>
      <c r="E109" s="41"/>
      <c r="F109" s="41"/>
    </row>
    <row r="110" spans="1:6" x14ac:dyDescent="0.25">
      <c r="A110" s="174"/>
      <c r="B110" s="174"/>
      <c r="C110" s="174"/>
      <c r="D110" s="174"/>
      <c r="E110" s="41"/>
      <c r="F110" s="41"/>
    </row>
    <row r="111" spans="1:6" x14ac:dyDescent="0.25">
      <c r="A111" s="174"/>
      <c r="B111" s="174"/>
      <c r="C111" s="174"/>
      <c r="D111" s="174"/>
      <c r="E111" s="41"/>
      <c r="F111" s="41"/>
    </row>
    <row r="112" spans="1:6" x14ac:dyDescent="0.25">
      <c r="A112" s="174"/>
      <c r="B112" s="174"/>
      <c r="C112" s="174"/>
      <c r="D112" s="174"/>
      <c r="E112" s="41"/>
      <c r="F112" s="41"/>
    </row>
    <row r="113" spans="1:6" x14ac:dyDescent="0.25">
      <c r="A113" s="174"/>
      <c r="B113" s="174"/>
      <c r="C113" s="174"/>
      <c r="D113" s="174"/>
      <c r="E113" s="41"/>
      <c r="F113" s="41"/>
    </row>
    <row r="114" spans="1:6" x14ac:dyDescent="0.25">
      <c r="A114" s="174"/>
      <c r="B114" s="174"/>
      <c r="C114" s="174"/>
      <c r="D114" s="174"/>
      <c r="E114" s="41"/>
      <c r="F114" s="41"/>
    </row>
    <row r="115" spans="1:6" x14ac:dyDescent="0.25">
      <c r="A115" s="174"/>
      <c r="B115" s="174"/>
      <c r="C115" s="174"/>
      <c r="D115" s="174"/>
      <c r="E115" s="41"/>
      <c r="F115" s="41"/>
    </row>
    <row r="116" spans="1:6" x14ac:dyDescent="0.25">
      <c r="A116" s="174"/>
      <c r="B116" s="174"/>
      <c r="C116" s="174"/>
      <c r="D116" s="174"/>
      <c r="E116" s="41"/>
      <c r="F116" s="41"/>
    </row>
    <row r="117" spans="1:6" x14ac:dyDescent="0.25">
      <c r="A117" s="174"/>
      <c r="B117" s="174"/>
      <c r="C117" s="174"/>
      <c r="D117" s="174"/>
      <c r="E117" s="41"/>
      <c r="F117" s="41"/>
    </row>
    <row r="118" spans="1:6" x14ac:dyDescent="0.25">
      <c r="A118" s="174"/>
      <c r="B118" s="174"/>
      <c r="C118" s="174"/>
      <c r="D118" s="174"/>
      <c r="E118" s="41"/>
      <c r="F118" s="41"/>
    </row>
    <row r="119" spans="1:6" x14ac:dyDescent="0.25">
      <c r="A119" s="174"/>
      <c r="B119" s="174"/>
      <c r="C119" s="174"/>
      <c r="D119" s="174"/>
      <c r="E119" s="41"/>
      <c r="F119" s="41"/>
    </row>
    <row r="120" spans="1:6" x14ac:dyDescent="0.25">
      <c r="A120" s="174"/>
      <c r="B120" s="174"/>
      <c r="C120" s="174"/>
      <c r="D120" s="174"/>
      <c r="E120" s="41"/>
      <c r="F120" s="41"/>
    </row>
    <row r="121" spans="1:6" x14ac:dyDescent="0.25">
      <c r="A121" s="174"/>
      <c r="B121" s="174"/>
      <c r="C121" s="174"/>
      <c r="D121" s="174"/>
      <c r="E121" s="41"/>
      <c r="F121" s="41"/>
    </row>
    <row r="122" spans="1:6" x14ac:dyDescent="0.25">
      <c r="A122" s="174"/>
      <c r="B122" s="174"/>
      <c r="C122" s="174"/>
      <c r="D122" s="174"/>
      <c r="E122" s="41"/>
      <c r="F122" s="41"/>
    </row>
    <row r="123" spans="1:6" x14ac:dyDescent="0.25">
      <c r="A123" s="174"/>
      <c r="B123" s="174"/>
      <c r="C123" s="174"/>
      <c r="D123" s="174"/>
      <c r="E123" s="41"/>
      <c r="F123" s="41"/>
    </row>
    <row r="124" spans="1:6" x14ac:dyDescent="0.25">
      <c r="A124" s="174"/>
      <c r="B124" s="174"/>
      <c r="C124" s="174"/>
      <c r="D124" s="174"/>
      <c r="E124" s="41"/>
      <c r="F124" s="41"/>
    </row>
    <row r="125" spans="1:6" x14ac:dyDescent="0.25">
      <c r="A125" s="174"/>
      <c r="B125" s="174"/>
      <c r="C125" s="174"/>
      <c r="D125" s="174"/>
      <c r="E125" s="41"/>
      <c r="F125" s="41"/>
    </row>
    <row r="126" spans="1:6" x14ac:dyDescent="0.25">
      <c r="A126" s="174"/>
      <c r="B126" s="174"/>
      <c r="C126" s="174"/>
      <c r="D126" s="174"/>
      <c r="E126" s="41"/>
      <c r="F126" s="41"/>
    </row>
    <row r="127" spans="1:6" x14ac:dyDescent="0.25">
      <c r="A127" s="174"/>
      <c r="B127" s="174"/>
      <c r="C127" s="174"/>
      <c r="D127" s="174"/>
      <c r="E127" s="41"/>
      <c r="F127" s="41"/>
    </row>
    <row r="128" spans="1:6" x14ac:dyDescent="0.25">
      <c r="A128" s="174"/>
      <c r="B128" s="174"/>
      <c r="C128" s="174"/>
      <c r="D128" s="174"/>
      <c r="E128" s="41"/>
      <c r="F128" s="41"/>
    </row>
    <row r="129" spans="1:6" x14ac:dyDescent="0.25">
      <c r="A129" s="174"/>
      <c r="B129" s="174"/>
      <c r="C129" s="174"/>
      <c r="D129" s="174"/>
      <c r="E129" s="41"/>
      <c r="F129" s="41"/>
    </row>
    <row r="130" spans="1:6" x14ac:dyDescent="0.25">
      <c r="A130" s="174"/>
      <c r="B130" s="174"/>
      <c r="C130" s="174"/>
      <c r="D130" s="174"/>
      <c r="E130" s="41"/>
      <c r="F130" s="41"/>
    </row>
    <row r="131" spans="1:6" x14ac:dyDescent="0.25">
      <c r="A131" s="174"/>
      <c r="B131" s="174"/>
      <c r="C131" s="174"/>
      <c r="D131" s="174"/>
      <c r="E131" s="41"/>
      <c r="F131" s="41"/>
    </row>
    <row r="132" spans="1:6" x14ac:dyDescent="0.25">
      <c r="A132" s="174"/>
      <c r="B132" s="174"/>
      <c r="C132" s="174"/>
      <c r="D132" s="174"/>
      <c r="E132" s="41"/>
      <c r="F132" s="41"/>
    </row>
    <row r="133" spans="1:6" x14ac:dyDescent="0.25">
      <c r="A133" s="174"/>
      <c r="B133" s="174"/>
      <c r="C133" s="174"/>
      <c r="D133" s="174"/>
      <c r="E133" s="41"/>
      <c r="F133" s="41"/>
    </row>
    <row r="134" spans="1:6" x14ac:dyDescent="0.25">
      <c r="A134" s="174"/>
      <c r="B134" s="174"/>
      <c r="C134" s="174"/>
      <c r="D134" s="174"/>
      <c r="E134" s="41"/>
      <c r="F134" s="41"/>
    </row>
    <row r="135" spans="1:6" x14ac:dyDescent="0.25">
      <c r="A135" s="174"/>
      <c r="B135" s="174"/>
      <c r="C135" s="174"/>
      <c r="D135" s="174"/>
      <c r="E135" s="41"/>
      <c r="F135" s="41"/>
    </row>
    <row r="136" spans="1:6" x14ac:dyDescent="0.25">
      <c r="A136" s="174"/>
      <c r="B136" s="174"/>
      <c r="C136" s="174"/>
      <c r="D136" s="174"/>
      <c r="E136" s="41"/>
      <c r="F136" s="41"/>
    </row>
    <row r="137" spans="1:6" x14ac:dyDescent="0.25">
      <c r="A137" s="174"/>
      <c r="B137" s="174"/>
      <c r="C137" s="174"/>
      <c r="D137" s="174"/>
      <c r="E137" s="41"/>
      <c r="F137" s="41"/>
    </row>
    <row r="138" spans="1:6" x14ac:dyDescent="0.25">
      <c r="A138" s="174"/>
      <c r="B138" s="174"/>
      <c r="C138" s="174"/>
      <c r="D138" s="174"/>
      <c r="E138" s="41"/>
      <c r="F138" s="41"/>
    </row>
    <row r="139" spans="1:6" x14ac:dyDescent="0.25">
      <c r="A139" s="174"/>
      <c r="B139" s="174"/>
      <c r="C139" s="174"/>
      <c r="D139" s="174"/>
      <c r="E139" s="41"/>
      <c r="F139" s="41"/>
    </row>
    <row r="140" spans="1:6" x14ac:dyDescent="0.25">
      <c r="A140" s="174"/>
      <c r="B140" s="174"/>
      <c r="C140" s="174"/>
      <c r="D140" s="174"/>
      <c r="E140" s="41"/>
      <c r="F140" s="41"/>
    </row>
    <row r="141" spans="1:6" x14ac:dyDescent="0.25">
      <c r="A141" s="174"/>
      <c r="B141" s="174"/>
      <c r="C141" s="174"/>
      <c r="D141" s="174"/>
      <c r="E141" s="41"/>
      <c r="F141" s="41"/>
    </row>
    <row r="142" spans="1:6" x14ac:dyDescent="0.25">
      <c r="A142" s="174"/>
      <c r="B142" s="174"/>
      <c r="C142" s="174"/>
      <c r="D142" s="174"/>
      <c r="E142" s="41"/>
      <c r="F142" s="41"/>
    </row>
    <row r="143" spans="1:6" x14ac:dyDescent="0.25">
      <c r="A143" s="174"/>
      <c r="B143" s="174"/>
      <c r="C143" s="174"/>
      <c r="D143" s="174"/>
      <c r="E143" s="41"/>
      <c r="F143" s="41"/>
    </row>
    <row r="144" spans="1:6" x14ac:dyDescent="0.25">
      <c r="A144" s="174"/>
      <c r="B144" s="174"/>
      <c r="C144" s="174"/>
      <c r="D144" s="174"/>
      <c r="E144" s="41"/>
      <c r="F144" s="41"/>
    </row>
    <row r="145" spans="1:6" x14ac:dyDescent="0.25">
      <c r="A145" s="174"/>
      <c r="B145" s="174"/>
      <c r="C145" s="174"/>
      <c r="D145" s="174"/>
      <c r="E145" s="41"/>
      <c r="F145" s="41"/>
    </row>
    <row r="146" spans="1:6" x14ac:dyDescent="0.25">
      <c r="A146" s="174"/>
      <c r="B146" s="174"/>
      <c r="C146" s="174"/>
      <c r="D146" s="174"/>
      <c r="E146" s="41"/>
      <c r="F146" s="41"/>
    </row>
    <row r="147" spans="1:6" x14ac:dyDescent="0.25">
      <c r="A147" s="174"/>
      <c r="B147" s="174"/>
      <c r="C147" s="174"/>
      <c r="D147" s="174"/>
    </row>
    <row r="148" spans="1:6" x14ac:dyDescent="0.25">
      <c r="A148" s="174"/>
      <c r="B148" s="174"/>
      <c r="C148" s="174"/>
      <c r="D148" s="174"/>
    </row>
    <row r="149" spans="1:6" x14ac:dyDescent="0.25">
      <c r="A149" s="174"/>
      <c r="B149" s="174"/>
      <c r="C149" s="174"/>
      <c r="D149" s="174"/>
    </row>
    <row r="150" spans="1:6" x14ac:dyDescent="0.25">
      <c r="A150" s="174"/>
      <c r="B150" s="174"/>
      <c r="C150" s="174"/>
      <c r="D150" s="174"/>
    </row>
    <row r="151" spans="1:6" x14ac:dyDescent="0.25">
      <c r="A151" s="174"/>
      <c r="B151" s="174"/>
      <c r="C151" s="174"/>
      <c r="D151" s="174"/>
    </row>
    <row r="152" spans="1:6" x14ac:dyDescent="0.25">
      <c r="A152" s="174"/>
      <c r="B152" s="174"/>
      <c r="C152" s="174"/>
      <c r="D152" s="174"/>
    </row>
    <row r="153" spans="1:6" x14ac:dyDescent="0.25">
      <c r="A153" s="174"/>
      <c r="B153" s="174"/>
      <c r="C153" s="174"/>
      <c r="D153" s="174"/>
    </row>
    <row r="154" spans="1:6" x14ac:dyDescent="0.25">
      <c r="A154" s="174"/>
      <c r="B154" s="174"/>
      <c r="C154" s="174"/>
      <c r="D154" s="174"/>
    </row>
    <row r="155" spans="1:6" x14ac:dyDescent="0.25">
      <c r="A155" s="174"/>
      <c r="B155" s="174"/>
      <c r="C155" s="174"/>
      <c r="D155" s="174"/>
    </row>
    <row r="156" spans="1:6" x14ac:dyDescent="0.25">
      <c r="A156" s="174"/>
      <c r="B156" s="174"/>
      <c r="C156" s="174"/>
      <c r="D156" s="174"/>
    </row>
    <row r="157" spans="1:6" x14ac:dyDescent="0.25">
      <c r="A157" s="174"/>
      <c r="B157" s="174"/>
      <c r="C157" s="174"/>
      <c r="D157" s="174"/>
    </row>
    <row r="158" spans="1:6" x14ac:dyDescent="0.25">
      <c r="A158" s="174"/>
      <c r="B158" s="174"/>
      <c r="C158" s="174"/>
      <c r="D158" s="174"/>
    </row>
    <row r="159" spans="1:6" x14ac:dyDescent="0.25">
      <c r="A159" s="174"/>
      <c r="B159" s="174"/>
      <c r="C159" s="174"/>
      <c r="D159" s="174"/>
    </row>
    <row r="160" spans="1:6" x14ac:dyDescent="0.25">
      <c r="A160" s="174"/>
      <c r="B160" s="174"/>
      <c r="C160" s="174"/>
      <c r="D160" s="174"/>
    </row>
    <row r="161" spans="1:4" x14ac:dyDescent="0.25">
      <c r="A161" s="174"/>
      <c r="B161" s="174"/>
      <c r="C161" s="174"/>
      <c r="D161" s="174"/>
    </row>
    <row r="162" spans="1:4" x14ac:dyDescent="0.25">
      <c r="A162" s="174"/>
      <c r="B162" s="174"/>
      <c r="C162" s="174"/>
      <c r="D162" s="174"/>
    </row>
    <row r="163" spans="1:4" x14ac:dyDescent="0.25">
      <c r="A163" s="174"/>
      <c r="B163" s="174"/>
      <c r="C163" s="174"/>
      <c r="D163" s="174"/>
    </row>
    <row r="164" spans="1:4" x14ac:dyDescent="0.25">
      <c r="A164" s="174"/>
      <c r="B164" s="174"/>
      <c r="C164" s="174"/>
      <c r="D164" s="174"/>
    </row>
    <row r="165" spans="1:4" x14ac:dyDescent="0.25">
      <c r="A165" s="174"/>
      <c r="B165" s="174"/>
      <c r="C165" s="174"/>
      <c r="D165" s="174"/>
    </row>
    <row r="166" spans="1:4" x14ac:dyDescent="0.25">
      <c r="A166" s="174"/>
      <c r="B166" s="174"/>
      <c r="C166" s="174"/>
      <c r="D166" s="174"/>
    </row>
    <row r="167" spans="1:4" x14ac:dyDescent="0.25">
      <c r="A167" s="174"/>
      <c r="B167" s="174"/>
      <c r="C167" s="174"/>
      <c r="D167" s="174"/>
    </row>
    <row r="168" spans="1:4" x14ac:dyDescent="0.25">
      <c r="A168" s="174"/>
      <c r="B168" s="174"/>
      <c r="C168" s="174"/>
      <c r="D168" s="174"/>
    </row>
    <row r="169" spans="1:4" x14ac:dyDescent="0.25">
      <c r="A169" s="174"/>
      <c r="B169" s="174"/>
      <c r="C169" s="174"/>
      <c r="D169" s="174"/>
    </row>
    <row r="170" spans="1:4" x14ac:dyDescent="0.25">
      <c r="A170" s="174"/>
      <c r="B170" s="174"/>
      <c r="C170" s="174"/>
      <c r="D170" s="174"/>
    </row>
    <row r="171" spans="1:4" x14ac:dyDescent="0.25">
      <c r="A171" s="174"/>
      <c r="B171" s="174"/>
      <c r="C171" s="174"/>
      <c r="D171" s="174"/>
    </row>
    <row r="172" spans="1:4" x14ac:dyDescent="0.25">
      <c r="A172" s="174"/>
      <c r="B172" s="174"/>
      <c r="C172" s="174"/>
      <c r="D172" s="174"/>
    </row>
    <row r="173" spans="1:4" x14ac:dyDescent="0.25">
      <c r="A173" s="174"/>
      <c r="B173" s="174"/>
      <c r="C173" s="174"/>
      <c r="D173" s="174"/>
    </row>
    <row r="174" spans="1:4" x14ac:dyDescent="0.25">
      <c r="A174" s="174"/>
      <c r="B174" s="174"/>
      <c r="C174" s="174"/>
      <c r="D174" s="174"/>
    </row>
    <row r="175" spans="1:4" x14ac:dyDescent="0.25">
      <c r="A175" s="174"/>
      <c r="B175" s="174"/>
      <c r="C175" s="174"/>
      <c r="D175" s="174"/>
    </row>
    <row r="176" spans="1:4" x14ac:dyDescent="0.25">
      <c r="A176" s="174"/>
      <c r="B176" s="174"/>
      <c r="C176" s="174"/>
      <c r="D176" s="174"/>
    </row>
    <row r="177" spans="1:4" x14ac:dyDescent="0.25">
      <c r="A177" s="174"/>
      <c r="B177" s="174"/>
      <c r="C177" s="174"/>
      <c r="D177" s="174"/>
    </row>
    <row r="178" spans="1:4" x14ac:dyDescent="0.25">
      <c r="A178" s="174"/>
      <c r="B178" s="174"/>
      <c r="C178" s="174"/>
      <c r="D178" s="174"/>
    </row>
    <row r="179" spans="1:4" x14ac:dyDescent="0.25">
      <c r="A179" s="174"/>
      <c r="B179" s="174"/>
      <c r="C179" s="174"/>
      <c r="D179" s="174"/>
    </row>
    <row r="180" spans="1:4" x14ac:dyDescent="0.25">
      <c r="A180" s="174"/>
      <c r="B180" s="174"/>
      <c r="C180" s="174"/>
      <c r="D180" s="174"/>
    </row>
    <row r="181" spans="1:4" x14ac:dyDescent="0.25">
      <c r="A181" s="174"/>
      <c r="B181" s="174"/>
      <c r="C181" s="174"/>
      <c r="D181" s="174"/>
    </row>
    <row r="182" spans="1:4" x14ac:dyDescent="0.25">
      <c r="A182" s="174"/>
      <c r="B182" s="174"/>
      <c r="C182" s="174"/>
      <c r="D182" s="174"/>
    </row>
    <row r="183" spans="1:4" x14ac:dyDescent="0.25">
      <c r="A183" s="174"/>
      <c r="B183" s="174"/>
      <c r="C183" s="174"/>
      <c r="D183" s="174"/>
    </row>
    <row r="184" spans="1:4" x14ac:dyDescent="0.25">
      <c r="A184" s="174"/>
      <c r="B184" s="174"/>
      <c r="C184" s="174"/>
      <c r="D184" s="174"/>
    </row>
    <row r="185" spans="1:4" x14ac:dyDescent="0.25">
      <c r="A185" s="174"/>
      <c r="B185" s="174"/>
      <c r="C185" s="174"/>
      <c r="D185" s="174"/>
    </row>
    <row r="186" spans="1:4" x14ac:dyDescent="0.25">
      <c r="A186" s="174"/>
      <c r="B186" s="174"/>
      <c r="C186" s="174"/>
      <c r="D186" s="174"/>
    </row>
    <row r="187" spans="1:4" x14ac:dyDescent="0.25">
      <c r="A187" s="174"/>
      <c r="B187" s="174"/>
      <c r="C187" s="174"/>
      <c r="D187" s="174"/>
    </row>
    <row r="188" spans="1:4" x14ac:dyDescent="0.25">
      <c r="A188" s="174"/>
      <c r="B188" s="174"/>
      <c r="C188" s="174"/>
      <c r="D188" s="174"/>
    </row>
    <row r="189" spans="1:4" x14ac:dyDescent="0.25">
      <c r="A189" s="174"/>
      <c r="B189" s="174"/>
      <c r="C189" s="174"/>
      <c r="D189" s="174"/>
    </row>
    <row r="190" spans="1:4" x14ac:dyDescent="0.25">
      <c r="A190" s="174"/>
      <c r="B190" s="174"/>
      <c r="C190" s="174"/>
      <c r="D190" s="174"/>
    </row>
    <row r="191" spans="1:4" x14ac:dyDescent="0.25">
      <c r="A191" s="174"/>
      <c r="B191" s="174"/>
      <c r="C191" s="174"/>
      <c r="D191" s="174"/>
    </row>
    <row r="192" spans="1:4" x14ac:dyDescent="0.25">
      <c r="A192" s="174"/>
      <c r="B192" s="174"/>
      <c r="C192" s="174"/>
      <c r="D192" s="174"/>
    </row>
    <row r="193" spans="1:4" x14ac:dyDescent="0.25">
      <c r="A193" s="174"/>
      <c r="B193" s="174"/>
      <c r="C193" s="174"/>
      <c r="D193" s="174"/>
    </row>
    <row r="194" spans="1:4" x14ac:dyDescent="0.25">
      <c r="A194" s="174"/>
      <c r="B194" s="174"/>
      <c r="C194" s="174"/>
      <c r="D194" s="174"/>
    </row>
    <row r="195" spans="1:4" x14ac:dyDescent="0.25">
      <c r="A195" s="174"/>
      <c r="B195" s="174"/>
      <c r="C195" s="174"/>
      <c r="D195" s="174"/>
    </row>
    <row r="196" spans="1:4" x14ac:dyDescent="0.25">
      <c r="A196" s="174"/>
      <c r="B196" s="174"/>
      <c r="C196" s="174"/>
      <c r="D196" s="174"/>
    </row>
    <row r="197" spans="1:4" x14ac:dyDescent="0.25">
      <c r="A197" s="174"/>
      <c r="B197" s="174"/>
      <c r="C197" s="174"/>
      <c r="D197" s="174"/>
    </row>
    <row r="198" spans="1:4" x14ac:dyDescent="0.25">
      <c r="A198" s="174"/>
      <c r="B198" s="174"/>
      <c r="C198" s="174"/>
      <c r="D198" s="174"/>
    </row>
    <row r="199" spans="1:4" x14ac:dyDescent="0.25">
      <c r="A199" s="174"/>
      <c r="B199" s="174"/>
      <c r="C199" s="174"/>
      <c r="D199" s="174"/>
    </row>
    <row r="200" spans="1:4" x14ac:dyDescent="0.25">
      <c r="A200" s="174"/>
      <c r="B200" s="174"/>
      <c r="C200" s="174"/>
      <c r="D200" s="174"/>
    </row>
    <row r="201" spans="1:4" x14ac:dyDescent="0.25">
      <c r="A201" s="174"/>
      <c r="B201" s="174"/>
      <c r="C201" s="174"/>
      <c r="D201" s="174"/>
    </row>
    <row r="202" spans="1:4" x14ac:dyDescent="0.25">
      <c r="A202" s="174"/>
      <c r="B202" s="174"/>
      <c r="C202" s="174"/>
      <c r="D202" s="174"/>
    </row>
    <row r="203" spans="1:4" x14ac:dyDescent="0.25">
      <c r="A203" s="174"/>
      <c r="B203" s="174"/>
      <c r="C203" s="174"/>
      <c r="D203" s="174"/>
    </row>
    <row r="204" spans="1:4" x14ac:dyDescent="0.25">
      <c r="A204" s="174"/>
      <c r="B204" s="174"/>
      <c r="C204" s="174"/>
      <c r="D204" s="174"/>
    </row>
    <row r="205" spans="1:4" x14ac:dyDescent="0.25">
      <c r="A205" s="174"/>
      <c r="B205" s="174"/>
      <c r="C205" s="174"/>
      <c r="D205" s="174"/>
    </row>
    <row r="206" spans="1:4" x14ac:dyDescent="0.25">
      <c r="A206" s="174"/>
      <c r="B206" s="174"/>
      <c r="C206" s="174"/>
      <c r="D206" s="174"/>
    </row>
    <row r="207" spans="1:4" x14ac:dyDescent="0.25">
      <c r="A207" s="174"/>
      <c r="B207" s="174"/>
      <c r="C207" s="174"/>
      <c r="D207" s="174"/>
    </row>
    <row r="208" spans="1:4" x14ac:dyDescent="0.25">
      <c r="A208" s="174"/>
      <c r="B208" s="174"/>
      <c r="C208" s="174"/>
      <c r="D208" s="174"/>
    </row>
    <row r="209" spans="1:4" x14ac:dyDescent="0.25">
      <c r="A209" s="174"/>
      <c r="B209" s="174"/>
      <c r="C209" s="174"/>
      <c r="D209" s="174"/>
    </row>
    <row r="210" spans="1:4" x14ac:dyDescent="0.25">
      <c r="A210" s="174"/>
      <c r="B210" s="174"/>
      <c r="C210" s="174"/>
      <c r="D210" s="174"/>
    </row>
    <row r="211" spans="1:4" x14ac:dyDescent="0.25">
      <c r="A211" s="174"/>
      <c r="B211" s="174"/>
      <c r="C211" s="174"/>
      <c r="D211" s="174"/>
    </row>
    <row r="212" spans="1:4" x14ac:dyDescent="0.25">
      <c r="A212" s="174"/>
      <c r="B212" s="174"/>
      <c r="C212" s="174"/>
      <c r="D212" s="174"/>
    </row>
    <row r="213" spans="1:4" x14ac:dyDescent="0.25">
      <c r="A213" s="174"/>
      <c r="B213" s="174"/>
      <c r="C213" s="174"/>
      <c r="D213" s="174"/>
    </row>
    <row r="214" spans="1:4" x14ac:dyDescent="0.25">
      <c r="A214" s="174"/>
      <c r="B214" s="174"/>
      <c r="C214" s="174"/>
      <c r="D214" s="174"/>
    </row>
    <row r="215" spans="1:4" x14ac:dyDescent="0.25">
      <c r="A215" s="174"/>
      <c r="B215" s="174"/>
      <c r="C215" s="174"/>
      <c r="D215" s="174"/>
    </row>
    <row r="216" spans="1:4" x14ac:dyDescent="0.25">
      <c r="A216" s="174"/>
      <c r="B216" s="174"/>
      <c r="C216" s="174"/>
      <c r="D216" s="174"/>
    </row>
    <row r="217" spans="1:4" x14ac:dyDescent="0.25">
      <c r="A217" s="174"/>
      <c r="B217" s="174"/>
      <c r="C217" s="174"/>
      <c r="D217" s="174"/>
    </row>
    <row r="218" spans="1:4" x14ac:dyDescent="0.25">
      <c r="A218" s="174"/>
      <c r="B218" s="174"/>
      <c r="C218" s="174"/>
      <c r="D218" s="174"/>
    </row>
    <row r="219" spans="1:4" x14ac:dyDescent="0.25">
      <c r="A219" s="174"/>
      <c r="B219" s="174"/>
      <c r="C219" s="174"/>
      <c r="D219" s="174"/>
    </row>
    <row r="220" spans="1:4" x14ac:dyDescent="0.25">
      <c r="A220" s="174"/>
      <c r="B220" s="174"/>
      <c r="C220" s="174"/>
      <c r="D220" s="174"/>
    </row>
    <row r="221" spans="1:4" x14ac:dyDescent="0.25">
      <c r="A221" s="174"/>
      <c r="B221" s="174"/>
      <c r="C221" s="174"/>
      <c r="D221" s="174"/>
    </row>
    <row r="222" spans="1:4" x14ac:dyDescent="0.25">
      <c r="A222" s="174"/>
      <c r="B222" s="174"/>
      <c r="C222" s="174"/>
      <c r="D222" s="174"/>
    </row>
    <row r="223" spans="1:4" x14ac:dyDescent="0.25">
      <c r="A223" s="174"/>
      <c r="B223" s="174"/>
      <c r="C223" s="174"/>
      <c r="D223" s="174"/>
    </row>
    <row r="224" spans="1:4" x14ac:dyDescent="0.25">
      <c r="A224" s="174"/>
      <c r="B224" s="174"/>
      <c r="C224" s="174"/>
      <c r="D224" s="174"/>
    </row>
    <row r="225" spans="1:4" x14ac:dyDescent="0.25">
      <c r="A225" s="174"/>
      <c r="B225" s="174"/>
      <c r="C225" s="174"/>
      <c r="D225" s="174"/>
    </row>
    <row r="226" spans="1:4" x14ac:dyDescent="0.25">
      <c r="A226" s="174"/>
      <c r="B226" s="174"/>
      <c r="C226" s="174"/>
      <c r="D226" s="174"/>
    </row>
    <row r="227" spans="1:4" x14ac:dyDescent="0.25">
      <c r="A227" s="174"/>
      <c r="B227" s="174"/>
      <c r="C227" s="174"/>
      <c r="D227" s="174"/>
    </row>
    <row r="228" spans="1:4" x14ac:dyDescent="0.25">
      <c r="A228" s="174"/>
      <c r="B228" s="174"/>
      <c r="C228" s="174"/>
      <c r="D228" s="174"/>
    </row>
    <row r="229" spans="1:4" x14ac:dyDescent="0.25">
      <c r="A229" s="174"/>
      <c r="B229" s="174"/>
      <c r="C229" s="174"/>
      <c r="D229" s="174"/>
    </row>
    <row r="230" spans="1:4" x14ac:dyDescent="0.25">
      <c r="A230" s="174"/>
      <c r="B230" s="174"/>
      <c r="C230" s="174"/>
      <c r="D230" s="174"/>
    </row>
    <row r="231" spans="1:4" x14ac:dyDescent="0.25">
      <c r="A231" s="174"/>
      <c r="B231" s="174"/>
      <c r="C231" s="174"/>
      <c r="D231" s="174"/>
    </row>
    <row r="232" spans="1:4" x14ac:dyDescent="0.25">
      <c r="A232" s="174"/>
      <c r="B232" s="174"/>
      <c r="C232" s="174"/>
      <c r="D232" s="174"/>
    </row>
    <row r="233" spans="1:4" x14ac:dyDescent="0.25">
      <c r="A233" s="174"/>
      <c r="B233" s="174"/>
      <c r="C233" s="174"/>
      <c r="D233" s="174"/>
    </row>
    <row r="234" spans="1:4" x14ac:dyDescent="0.25">
      <c r="A234" s="174"/>
      <c r="B234" s="174"/>
      <c r="C234" s="174"/>
      <c r="D234" s="174"/>
    </row>
    <row r="235" spans="1:4" x14ac:dyDescent="0.25">
      <c r="A235" s="174"/>
      <c r="B235" s="174"/>
      <c r="C235" s="174"/>
      <c r="D235" s="174"/>
    </row>
    <row r="236" spans="1:4" x14ac:dyDescent="0.25">
      <c r="A236" s="174"/>
      <c r="B236" s="174"/>
      <c r="C236" s="174"/>
      <c r="D236" s="174"/>
    </row>
    <row r="237" spans="1:4" x14ac:dyDescent="0.25">
      <c r="A237" s="174"/>
      <c r="B237" s="174"/>
      <c r="C237" s="174"/>
      <c r="D237" s="174"/>
    </row>
    <row r="238" spans="1:4" x14ac:dyDescent="0.25">
      <c r="A238" s="174"/>
      <c r="B238" s="174"/>
      <c r="C238" s="174"/>
      <c r="D238" s="174"/>
    </row>
    <row r="239" spans="1:4" x14ac:dyDescent="0.25">
      <c r="A239" s="174"/>
      <c r="B239" s="174"/>
      <c r="C239" s="174"/>
      <c r="D239" s="174"/>
    </row>
    <row r="240" spans="1:4" x14ac:dyDescent="0.25">
      <c r="A240" s="174"/>
      <c r="B240" s="174"/>
      <c r="C240" s="174"/>
      <c r="D240" s="174"/>
    </row>
    <row r="241" spans="1:4" x14ac:dyDescent="0.25">
      <c r="A241" s="174"/>
      <c r="B241" s="174"/>
      <c r="C241" s="174"/>
      <c r="D241" s="174"/>
    </row>
    <row r="242" spans="1:4" x14ac:dyDescent="0.25">
      <c r="A242" s="174"/>
      <c r="B242" s="174"/>
      <c r="C242" s="174"/>
      <c r="D242" s="174"/>
    </row>
    <row r="243" spans="1:4" x14ac:dyDescent="0.25">
      <c r="A243" s="174"/>
      <c r="B243" s="174"/>
      <c r="C243" s="174"/>
      <c r="D243" s="174"/>
    </row>
    <row r="244" spans="1:4" x14ac:dyDescent="0.25">
      <c r="A244" s="174"/>
      <c r="B244" s="174"/>
      <c r="C244" s="174"/>
      <c r="D244" s="174"/>
    </row>
    <row r="245" spans="1:4" x14ac:dyDescent="0.25">
      <c r="A245" s="174"/>
      <c r="B245" s="174"/>
      <c r="C245" s="174"/>
      <c r="D245" s="174"/>
    </row>
    <row r="246" spans="1:4" x14ac:dyDescent="0.25">
      <c r="A246" s="174"/>
      <c r="B246" s="174"/>
      <c r="C246" s="174"/>
      <c r="D246" s="174"/>
    </row>
    <row r="247" spans="1:4" x14ac:dyDescent="0.25">
      <c r="A247" s="174"/>
      <c r="B247" s="174"/>
      <c r="C247" s="174"/>
      <c r="D247" s="174"/>
    </row>
    <row r="248" spans="1:4" x14ac:dyDescent="0.25">
      <c r="A248" s="174"/>
      <c r="B248" s="174"/>
      <c r="C248" s="174"/>
      <c r="D248" s="174"/>
    </row>
    <row r="249" spans="1:4" x14ac:dyDescent="0.25">
      <c r="A249" s="174"/>
      <c r="B249" s="174"/>
      <c r="C249" s="174"/>
      <c r="D249" s="174"/>
    </row>
    <row r="250" spans="1:4" x14ac:dyDescent="0.25">
      <c r="A250" s="174"/>
      <c r="B250" s="174"/>
      <c r="C250" s="174"/>
      <c r="D250" s="174"/>
    </row>
    <row r="251" spans="1:4" x14ac:dyDescent="0.25">
      <c r="A251" s="174"/>
      <c r="B251" s="174"/>
      <c r="C251" s="174"/>
      <c r="D251" s="174"/>
    </row>
    <row r="252" spans="1:4" x14ac:dyDescent="0.25">
      <c r="A252" s="174"/>
      <c r="B252" s="174"/>
      <c r="C252" s="174"/>
      <c r="D252" s="174"/>
    </row>
    <row r="253" spans="1:4" x14ac:dyDescent="0.25">
      <c r="A253" s="174"/>
      <c r="B253" s="174"/>
      <c r="C253" s="174"/>
      <c r="D253" s="174"/>
    </row>
    <row r="254" spans="1:4" x14ac:dyDescent="0.25">
      <c r="A254" s="174"/>
      <c r="B254" s="174"/>
      <c r="C254" s="174"/>
      <c r="D254" s="174"/>
    </row>
    <row r="255" spans="1:4" x14ac:dyDescent="0.25">
      <c r="A255" s="174"/>
      <c r="B255" s="174"/>
      <c r="C255" s="174"/>
      <c r="D255" s="174"/>
    </row>
    <row r="256" spans="1:4" x14ac:dyDescent="0.25">
      <c r="A256" s="174"/>
      <c r="B256" s="174"/>
      <c r="C256" s="174"/>
      <c r="D256" s="174"/>
    </row>
    <row r="257" spans="1:4" x14ac:dyDescent="0.25">
      <c r="A257" s="174"/>
      <c r="B257" s="174"/>
      <c r="C257" s="174"/>
      <c r="D257" s="174"/>
    </row>
    <row r="258" spans="1:4" x14ac:dyDescent="0.25">
      <c r="A258" s="174"/>
      <c r="B258" s="174"/>
      <c r="C258" s="174"/>
      <c r="D258" s="174"/>
    </row>
    <row r="259" spans="1:4" x14ac:dyDescent="0.25">
      <c r="A259" s="174"/>
      <c r="B259" s="174"/>
      <c r="C259" s="174"/>
      <c r="D259" s="174"/>
    </row>
    <row r="260" spans="1:4" x14ac:dyDescent="0.25">
      <c r="A260" s="174"/>
      <c r="B260" s="174"/>
      <c r="C260" s="174"/>
      <c r="D260" s="174"/>
    </row>
    <row r="261" spans="1:4" x14ac:dyDescent="0.25">
      <c r="A261" s="174"/>
      <c r="B261" s="174"/>
      <c r="C261" s="174"/>
      <c r="D261" s="174"/>
    </row>
    <row r="262" spans="1:4" x14ac:dyDescent="0.25">
      <c r="A262" s="174"/>
      <c r="B262" s="174"/>
      <c r="C262" s="174"/>
      <c r="D262" s="174"/>
    </row>
    <row r="263" spans="1:4" x14ac:dyDescent="0.25">
      <c r="A263" s="174"/>
      <c r="B263" s="174"/>
      <c r="C263" s="174"/>
      <c r="D263" s="174"/>
    </row>
    <row r="264" spans="1:4" x14ac:dyDescent="0.25">
      <c r="A264" s="174"/>
      <c r="B264" s="174"/>
      <c r="C264" s="174"/>
      <c r="D264" s="174"/>
    </row>
    <row r="265" spans="1:4" x14ac:dyDescent="0.25">
      <c r="A265" s="174"/>
      <c r="B265" s="174"/>
      <c r="C265" s="174"/>
      <c r="D265" s="174"/>
    </row>
    <row r="266" spans="1:4" x14ac:dyDescent="0.25">
      <c r="A266" s="174"/>
      <c r="B266" s="174"/>
      <c r="C266" s="174"/>
      <c r="D266" s="174"/>
    </row>
    <row r="267" spans="1:4" x14ac:dyDescent="0.25">
      <c r="A267" s="174"/>
      <c r="B267" s="174"/>
      <c r="C267" s="174"/>
      <c r="D267" s="174"/>
    </row>
    <row r="268" spans="1:4" x14ac:dyDescent="0.25">
      <c r="A268" s="174"/>
      <c r="B268" s="174"/>
      <c r="C268" s="174"/>
      <c r="D268" s="174"/>
    </row>
    <row r="269" spans="1:4" x14ac:dyDescent="0.25">
      <c r="A269" s="174"/>
      <c r="B269" s="174"/>
      <c r="C269" s="174"/>
      <c r="D269" s="174"/>
    </row>
    <row r="270" spans="1:4" x14ac:dyDescent="0.25">
      <c r="A270" s="174"/>
      <c r="B270" s="174"/>
      <c r="C270" s="174"/>
      <c r="D270" s="174"/>
    </row>
    <row r="271" spans="1:4" x14ac:dyDescent="0.25">
      <c r="A271" s="174"/>
      <c r="B271" s="174"/>
      <c r="C271" s="174"/>
      <c r="D271" s="174"/>
    </row>
    <row r="272" spans="1:4" x14ac:dyDescent="0.25">
      <c r="A272" s="174"/>
      <c r="B272" s="174"/>
      <c r="C272" s="174"/>
      <c r="D272" s="174"/>
    </row>
    <row r="273" spans="1:4" x14ac:dyDescent="0.25">
      <c r="A273" s="174"/>
      <c r="B273" s="174"/>
      <c r="C273" s="174"/>
      <c r="D273" s="174"/>
    </row>
    <row r="274" spans="1:4" x14ac:dyDescent="0.25">
      <c r="A274" s="174"/>
      <c r="B274" s="174"/>
      <c r="C274" s="174"/>
      <c r="D274" s="174"/>
    </row>
    <row r="275" spans="1:4" x14ac:dyDescent="0.25">
      <c r="A275" s="174"/>
      <c r="B275" s="174"/>
      <c r="C275" s="174"/>
      <c r="D275" s="174"/>
    </row>
    <row r="276" spans="1:4" x14ac:dyDescent="0.25">
      <c r="A276" s="174"/>
      <c r="B276" s="174"/>
      <c r="C276" s="174"/>
      <c r="D276" s="174"/>
    </row>
    <row r="277" spans="1:4" x14ac:dyDescent="0.25">
      <c r="A277" s="174"/>
      <c r="B277" s="174"/>
      <c r="C277" s="174"/>
      <c r="D277" s="174"/>
    </row>
    <row r="278" spans="1:4" x14ac:dyDescent="0.25">
      <c r="A278" s="174"/>
      <c r="B278" s="174"/>
      <c r="C278" s="174"/>
      <c r="D278" s="174"/>
    </row>
    <row r="279" spans="1:4" x14ac:dyDescent="0.25">
      <c r="A279" s="174"/>
      <c r="B279" s="174"/>
      <c r="C279" s="174"/>
      <c r="D279" s="174"/>
    </row>
    <row r="280" spans="1:4" x14ac:dyDescent="0.25">
      <c r="A280" s="174"/>
      <c r="B280" s="174"/>
      <c r="C280" s="174"/>
      <c r="D280" s="174"/>
    </row>
    <row r="281" spans="1:4" x14ac:dyDescent="0.25">
      <c r="A281" s="174"/>
      <c r="B281" s="174"/>
      <c r="C281" s="174"/>
      <c r="D281" s="174"/>
    </row>
    <row r="282" spans="1:4" x14ac:dyDescent="0.25">
      <c r="A282" s="174"/>
      <c r="B282" s="174"/>
      <c r="C282" s="174"/>
      <c r="D282" s="174"/>
    </row>
    <row r="283" spans="1:4" x14ac:dyDescent="0.25">
      <c r="A283" s="174"/>
      <c r="B283" s="174"/>
      <c r="C283" s="174"/>
      <c r="D283" s="174"/>
    </row>
    <row r="284" spans="1:4" x14ac:dyDescent="0.25">
      <c r="A284" s="174"/>
      <c r="B284" s="174"/>
      <c r="C284" s="174"/>
      <c r="D284" s="174"/>
    </row>
    <row r="285" spans="1:4" x14ac:dyDescent="0.25">
      <c r="A285" s="174"/>
      <c r="B285" s="174"/>
      <c r="C285" s="174"/>
      <c r="D285" s="174"/>
    </row>
    <row r="286" spans="1:4" x14ac:dyDescent="0.25">
      <c r="A286" s="174"/>
      <c r="B286" s="174"/>
      <c r="C286" s="174"/>
      <c r="D286" s="174"/>
    </row>
    <row r="287" spans="1:4" x14ac:dyDescent="0.25">
      <c r="A287" s="174"/>
      <c r="B287" s="174"/>
      <c r="C287" s="174"/>
      <c r="D287" s="174"/>
    </row>
    <row r="288" spans="1:4" x14ac:dyDescent="0.25">
      <c r="A288" s="174"/>
      <c r="B288" s="174"/>
      <c r="C288" s="174"/>
      <c r="D288" s="174"/>
    </row>
    <row r="289" spans="1:4" x14ac:dyDescent="0.25">
      <c r="A289" s="174"/>
      <c r="B289" s="174"/>
      <c r="C289" s="174"/>
      <c r="D289" s="174"/>
    </row>
    <row r="290" spans="1:4" x14ac:dyDescent="0.25">
      <c r="A290" s="174"/>
      <c r="B290" s="174"/>
      <c r="C290" s="174"/>
      <c r="D290" s="174"/>
    </row>
    <row r="291" spans="1:4" x14ac:dyDescent="0.25">
      <c r="A291" s="174"/>
      <c r="B291" s="174"/>
      <c r="C291" s="174"/>
      <c r="D291" s="174"/>
    </row>
    <row r="292" spans="1:4" x14ac:dyDescent="0.25">
      <c r="A292" s="174"/>
      <c r="B292" s="174"/>
      <c r="C292" s="174"/>
      <c r="D292" s="174"/>
    </row>
    <row r="293" spans="1:4" x14ac:dyDescent="0.25">
      <c r="A293" s="174"/>
      <c r="B293" s="174"/>
      <c r="C293" s="174"/>
      <c r="D293" s="174"/>
    </row>
    <row r="294" spans="1:4" x14ac:dyDescent="0.25">
      <c r="A294" s="174"/>
      <c r="B294" s="174"/>
      <c r="C294" s="174"/>
      <c r="D294" s="174"/>
    </row>
    <row r="295" spans="1:4" x14ac:dyDescent="0.25">
      <c r="A295" s="174"/>
      <c r="B295" s="174"/>
      <c r="C295" s="174"/>
      <c r="D295" s="174"/>
    </row>
    <row r="296" spans="1:4" x14ac:dyDescent="0.25">
      <c r="A296" s="174"/>
      <c r="B296" s="174"/>
      <c r="C296" s="174"/>
      <c r="D296" s="174"/>
    </row>
    <row r="297" spans="1:4" x14ac:dyDescent="0.25">
      <c r="A297" s="174"/>
      <c r="B297" s="174"/>
      <c r="C297" s="174"/>
      <c r="D297" s="174"/>
    </row>
    <row r="298" spans="1:4" x14ac:dyDescent="0.25">
      <c r="A298" s="174"/>
      <c r="B298" s="174"/>
      <c r="C298" s="174"/>
      <c r="D298" s="174"/>
    </row>
    <row r="299" spans="1:4" x14ac:dyDescent="0.25">
      <c r="A299" s="174"/>
      <c r="B299" s="174"/>
      <c r="C299" s="174"/>
      <c r="D299" s="174"/>
    </row>
    <row r="300" spans="1:4" x14ac:dyDescent="0.25">
      <c r="A300" s="174"/>
      <c r="B300" s="174"/>
      <c r="C300" s="174"/>
      <c r="D300" s="174"/>
    </row>
    <row r="301" spans="1:4" x14ac:dyDescent="0.25">
      <c r="A301" s="174"/>
      <c r="B301" s="174"/>
      <c r="C301" s="174"/>
      <c r="D301" s="174"/>
    </row>
    <row r="302" spans="1:4" x14ac:dyDescent="0.25">
      <c r="A302" s="174"/>
      <c r="B302" s="174"/>
      <c r="C302" s="174"/>
      <c r="D302" s="174"/>
    </row>
    <row r="303" spans="1:4" x14ac:dyDescent="0.25">
      <c r="A303" s="174"/>
      <c r="B303" s="174"/>
      <c r="C303" s="174"/>
      <c r="D303" s="174"/>
    </row>
    <row r="304" spans="1:4" x14ac:dyDescent="0.25">
      <c r="A304" s="174"/>
      <c r="B304" s="174"/>
      <c r="C304" s="174"/>
      <c r="D304" s="174"/>
    </row>
    <row r="305" spans="1:4" x14ac:dyDescent="0.25">
      <c r="A305" s="174"/>
      <c r="B305" s="174"/>
      <c r="C305" s="174"/>
      <c r="D305" s="174"/>
    </row>
    <row r="306" spans="1:4" x14ac:dyDescent="0.25">
      <c r="A306" s="174"/>
      <c r="B306" s="174"/>
      <c r="C306" s="174"/>
      <c r="D306" s="174"/>
    </row>
    <row r="307" spans="1:4" x14ac:dyDescent="0.25">
      <c r="A307" s="174"/>
      <c r="B307" s="174"/>
      <c r="C307" s="174"/>
      <c r="D307" s="174"/>
    </row>
    <row r="308" spans="1:4" x14ac:dyDescent="0.25">
      <c r="A308" s="174"/>
      <c r="B308" s="174"/>
      <c r="C308" s="174"/>
      <c r="D308" s="174"/>
    </row>
    <row r="309" spans="1:4" x14ac:dyDescent="0.25">
      <c r="A309" s="174"/>
      <c r="B309" s="174"/>
      <c r="C309" s="174"/>
      <c r="D309" s="174"/>
    </row>
    <row r="310" spans="1:4" x14ac:dyDescent="0.25">
      <c r="A310" s="174"/>
      <c r="B310" s="174"/>
      <c r="C310" s="174"/>
      <c r="D310" s="174"/>
    </row>
    <row r="311" spans="1:4" x14ac:dyDescent="0.25">
      <c r="A311" s="174"/>
      <c r="B311" s="174"/>
      <c r="C311" s="174"/>
      <c r="D311" s="174"/>
    </row>
    <row r="312" spans="1:4" x14ac:dyDescent="0.25">
      <c r="A312" s="174"/>
      <c r="B312" s="174"/>
      <c r="C312" s="174"/>
      <c r="D312" s="174"/>
    </row>
    <row r="313" spans="1:4" x14ac:dyDescent="0.25">
      <c r="A313" s="174"/>
      <c r="B313" s="174"/>
      <c r="C313" s="174"/>
      <c r="D313" s="174"/>
    </row>
    <row r="314" spans="1:4" x14ac:dyDescent="0.25">
      <c r="A314" s="174"/>
      <c r="B314" s="174"/>
      <c r="C314" s="174"/>
      <c r="D314" s="174"/>
    </row>
    <row r="315" spans="1:4" x14ac:dyDescent="0.25">
      <c r="A315" s="174"/>
      <c r="B315" s="174"/>
      <c r="C315" s="174"/>
      <c r="D315" s="174"/>
    </row>
    <row r="316" spans="1:4" x14ac:dyDescent="0.25">
      <c r="A316" s="174"/>
      <c r="B316" s="174"/>
      <c r="C316" s="174"/>
      <c r="D316" s="174"/>
    </row>
    <row r="317" spans="1:4" x14ac:dyDescent="0.25">
      <c r="A317" s="174"/>
      <c r="B317" s="174"/>
      <c r="C317" s="174"/>
      <c r="D317" s="174"/>
    </row>
    <row r="318" spans="1:4" x14ac:dyDescent="0.25">
      <c r="A318" s="174"/>
      <c r="B318" s="174"/>
      <c r="C318" s="174"/>
      <c r="D318" s="174"/>
    </row>
    <row r="319" spans="1:4" x14ac:dyDescent="0.25">
      <c r="A319" s="174"/>
      <c r="B319" s="174"/>
      <c r="C319" s="174"/>
      <c r="D319" s="174"/>
    </row>
    <row r="320" spans="1:4" x14ac:dyDescent="0.25">
      <c r="A320" s="174"/>
      <c r="B320" s="174"/>
      <c r="C320" s="174"/>
      <c r="D320" s="174"/>
    </row>
    <row r="321" spans="1:4" x14ac:dyDescent="0.25">
      <c r="A321" s="174"/>
      <c r="B321" s="174"/>
      <c r="C321" s="174"/>
      <c r="D321" s="174"/>
    </row>
    <row r="322" spans="1:4" x14ac:dyDescent="0.25">
      <c r="A322" s="174"/>
      <c r="B322" s="174"/>
      <c r="C322" s="174"/>
      <c r="D322" s="174"/>
    </row>
    <row r="323" spans="1:4" x14ac:dyDescent="0.25">
      <c r="A323" s="174"/>
      <c r="B323" s="174"/>
      <c r="C323" s="174"/>
      <c r="D323" s="174"/>
    </row>
    <row r="324" spans="1:4" x14ac:dyDescent="0.25">
      <c r="A324" s="174"/>
      <c r="B324" s="174"/>
      <c r="C324" s="174"/>
      <c r="D324" s="174"/>
    </row>
    <row r="325" spans="1:4" x14ac:dyDescent="0.25">
      <c r="A325" s="174"/>
      <c r="B325" s="174"/>
      <c r="C325" s="174"/>
      <c r="D325" s="174"/>
    </row>
    <row r="326" spans="1:4" x14ac:dyDescent="0.25">
      <c r="A326" s="174"/>
      <c r="B326" s="174"/>
      <c r="C326" s="174"/>
      <c r="D326" s="174"/>
    </row>
    <row r="327" spans="1:4" x14ac:dyDescent="0.25">
      <c r="A327" s="174"/>
      <c r="B327" s="174"/>
      <c r="C327" s="174"/>
      <c r="D327" s="174"/>
    </row>
    <row r="328" spans="1:4" x14ac:dyDescent="0.25">
      <c r="A328" s="174"/>
      <c r="B328" s="174"/>
      <c r="C328" s="174"/>
      <c r="D328" s="174"/>
    </row>
    <row r="329" spans="1:4" x14ac:dyDescent="0.25">
      <c r="A329" s="174"/>
      <c r="B329" s="174"/>
      <c r="C329" s="174"/>
      <c r="D329" s="174"/>
    </row>
    <row r="330" spans="1:4" x14ac:dyDescent="0.25">
      <c r="A330" s="174"/>
      <c r="B330" s="174"/>
      <c r="C330" s="174"/>
      <c r="D330" s="174"/>
    </row>
    <row r="331" spans="1:4" x14ac:dyDescent="0.25">
      <c r="A331" s="174"/>
      <c r="B331" s="174"/>
      <c r="C331" s="174"/>
      <c r="D331" s="174"/>
    </row>
    <row r="332" spans="1:4" x14ac:dyDescent="0.25">
      <c r="A332" s="174"/>
      <c r="B332" s="174"/>
      <c r="C332" s="174"/>
      <c r="D332" s="174"/>
    </row>
    <row r="333" spans="1:4" x14ac:dyDescent="0.25">
      <c r="A333" s="174"/>
      <c r="B333" s="174"/>
      <c r="C333" s="174"/>
      <c r="D333" s="174"/>
    </row>
    <row r="334" spans="1:4" x14ac:dyDescent="0.25">
      <c r="A334" s="174"/>
      <c r="B334" s="174"/>
      <c r="C334" s="174"/>
      <c r="D334" s="174"/>
    </row>
    <row r="335" spans="1:4" x14ac:dyDescent="0.25">
      <c r="A335" s="174"/>
      <c r="B335" s="174"/>
      <c r="C335" s="174"/>
      <c r="D335" s="174"/>
    </row>
    <row r="336" spans="1:4" x14ac:dyDescent="0.25">
      <c r="A336" s="174"/>
      <c r="B336" s="174"/>
      <c r="C336" s="174"/>
      <c r="D336" s="174"/>
    </row>
    <row r="337" spans="1:4" x14ac:dyDescent="0.25">
      <c r="A337" s="174"/>
      <c r="B337" s="174"/>
      <c r="C337" s="174"/>
      <c r="D337" s="174"/>
    </row>
    <row r="338" spans="1:4" x14ac:dyDescent="0.25">
      <c r="A338" s="174"/>
      <c r="B338" s="174"/>
      <c r="C338" s="174"/>
      <c r="D338" s="174"/>
    </row>
    <row r="339" spans="1:4" x14ac:dyDescent="0.25">
      <c r="A339" s="174"/>
      <c r="B339" s="174"/>
      <c r="C339" s="174"/>
      <c r="D339" s="174"/>
    </row>
    <row r="340" spans="1:4" x14ac:dyDescent="0.25">
      <c r="A340" s="174"/>
      <c r="B340" s="174"/>
      <c r="C340" s="174"/>
      <c r="D340" s="174"/>
    </row>
    <row r="341" spans="1:4" x14ac:dyDescent="0.25">
      <c r="A341" s="174"/>
      <c r="B341" s="174"/>
      <c r="C341" s="174"/>
      <c r="D341" s="174"/>
    </row>
    <row r="342" spans="1:4" x14ac:dyDescent="0.25">
      <c r="A342" s="174"/>
      <c r="B342" s="174"/>
      <c r="C342" s="174"/>
      <c r="D342" s="174"/>
    </row>
    <row r="343" spans="1:4" x14ac:dyDescent="0.25">
      <c r="A343" s="174"/>
      <c r="B343" s="174"/>
      <c r="C343" s="174"/>
      <c r="D343" s="174"/>
    </row>
    <row r="344" spans="1:4" x14ac:dyDescent="0.25">
      <c r="A344" s="174"/>
      <c r="B344" s="174"/>
      <c r="C344" s="174"/>
      <c r="D344" s="174"/>
    </row>
    <row r="345" spans="1:4" x14ac:dyDescent="0.25">
      <c r="A345" s="174"/>
      <c r="B345" s="174"/>
      <c r="C345" s="174"/>
      <c r="D345" s="174"/>
    </row>
    <row r="346" spans="1:4" x14ac:dyDescent="0.25">
      <c r="A346" s="174"/>
      <c r="B346" s="174"/>
      <c r="C346" s="174"/>
      <c r="D346" s="174"/>
    </row>
    <row r="347" spans="1:4" x14ac:dyDescent="0.25">
      <c r="A347" s="174"/>
      <c r="B347" s="174"/>
      <c r="C347" s="174"/>
      <c r="D347" s="174"/>
    </row>
    <row r="348" spans="1:4" x14ac:dyDescent="0.25">
      <c r="A348" s="174"/>
      <c r="B348" s="174"/>
      <c r="C348" s="174"/>
      <c r="D348" s="174"/>
    </row>
    <row r="349" spans="1:4" x14ac:dyDescent="0.25">
      <c r="A349" s="174"/>
      <c r="B349" s="174"/>
      <c r="C349" s="174"/>
      <c r="D349" s="174"/>
    </row>
    <row r="350" spans="1:4" x14ac:dyDescent="0.25">
      <c r="A350" s="174"/>
      <c r="B350" s="174"/>
      <c r="C350" s="174"/>
      <c r="D350" s="174"/>
    </row>
    <row r="351" spans="1:4" x14ac:dyDescent="0.25">
      <c r="A351" s="174"/>
      <c r="B351" s="174"/>
      <c r="C351" s="174"/>
      <c r="D351" s="174"/>
    </row>
    <row r="352" spans="1:4" x14ac:dyDescent="0.25">
      <c r="A352" s="174"/>
      <c r="B352" s="174"/>
      <c r="C352" s="174"/>
      <c r="D352" s="174"/>
    </row>
    <row r="353" spans="1:4" x14ac:dyDescent="0.25">
      <c r="A353" s="174"/>
      <c r="B353" s="174"/>
      <c r="C353" s="174"/>
      <c r="D353" s="174"/>
    </row>
    <row r="354" spans="1:4" x14ac:dyDescent="0.25">
      <c r="A354" s="174"/>
      <c r="B354" s="174"/>
      <c r="C354" s="174"/>
      <c r="D354" s="174"/>
    </row>
    <row r="355" spans="1:4" x14ac:dyDescent="0.25">
      <c r="A355" s="174"/>
      <c r="B355" s="174"/>
      <c r="C355" s="174"/>
      <c r="D355" s="174"/>
    </row>
    <row r="356" spans="1:4" x14ac:dyDescent="0.25">
      <c r="A356" s="174"/>
      <c r="B356" s="174"/>
      <c r="C356" s="174"/>
      <c r="D356" s="174"/>
    </row>
    <row r="357" spans="1:4" x14ac:dyDescent="0.25">
      <c r="A357" s="174"/>
      <c r="B357" s="174"/>
      <c r="C357" s="174"/>
      <c r="D357" s="174"/>
    </row>
    <row r="358" spans="1:4" x14ac:dyDescent="0.25">
      <c r="A358" s="174"/>
      <c r="B358" s="174"/>
      <c r="C358" s="174"/>
      <c r="D358" s="174"/>
    </row>
    <row r="359" spans="1:4" x14ac:dyDescent="0.25">
      <c r="A359" s="174"/>
      <c r="B359" s="174"/>
      <c r="C359" s="174"/>
      <c r="D359" s="174"/>
    </row>
    <row r="360" spans="1:4" x14ac:dyDescent="0.25">
      <c r="A360" s="174"/>
      <c r="B360" s="174"/>
      <c r="C360" s="174"/>
      <c r="D360" s="174"/>
    </row>
    <row r="361" spans="1:4" x14ac:dyDescent="0.25">
      <c r="A361" s="174"/>
      <c r="B361" s="174"/>
      <c r="C361" s="174"/>
      <c r="D361" s="174"/>
    </row>
    <row r="362" spans="1:4" x14ac:dyDescent="0.25">
      <c r="A362" s="174"/>
      <c r="B362" s="174"/>
      <c r="C362" s="174"/>
      <c r="D362" s="174"/>
    </row>
    <row r="363" spans="1:4" x14ac:dyDescent="0.25">
      <c r="A363" s="174"/>
      <c r="B363" s="174"/>
      <c r="C363" s="174"/>
      <c r="D363" s="174"/>
    </row>
    <row r="364" spans="1:4" x14ac:dyDescent="0.25">
      <c r="A364" s="174"/>
      <c r="B364" s="174"/>
      <c r="C364" s="174"/>
      <c r="D364" s="174"/>
    </row>
    <row r="365" spans="1:4" x14ac:dyDescent="0.25">
      <c r="A365" s="174"/>
      <c r="B365" s="174"/>
      <c r="C365" s="174"/>
      <c r="D365" s="174"/>
    </row>
    <row r="366" spans="1:4" x14ac:dyDescent="0.25">
      <c r="A366" s="174"/>
      <c r="B366" s="174"/>
      <c r="C366" s="174"/>
      <c r="D366" s="174"/>
    </row>
    <row r="367" spans="1:4" x14ac:dyDescent="0.25">
      <c r="A367" s="174"/>
      <c r="B367" s="174"/>
      <c r="C367" s="174"/>
      <c r="D367" s="174"/>
    </row>
    <row r="368" spans="1:4" x14ac:dyDescent="0.25">
      <c r="A368" s="174"/>
      <c r="B368" s="174"/>
      <c r="C368" s="174"/>
      <c r="D368" s="174"/>
    </row>
    <row r="369" spans="1:4" x14ac:dyDescent="0.25">
      <c r="A369" s="174"/>
      <c r="B369" s="174"/>
      <c r="C369" s="174"/>
      <c r="D369" s="174"/>
    </row>
    <row r="370" spans="1:4" x14ac:dyDescent="0.25">
      <c r="A370" s="174"/>
      <c r="B370" s="174"/>
      <c r="C370" s="174"/>
      <c r="D370" s="174"/>
    </row>
    <row r="371" spans="1:4" x14ac:dyDescent="0.25">
      <c r="A371" s="174"/>
      <c r="B371" s="174"/>
      <c r="C371" s="174"/>
      <c r="D371" s="174"/>
    </row>
    <row r="372" spans="1:4" x14ac:dyDescent="0.25">
      <c r="A372" s="174"/>
      <c r="B372" s="174"/>
      <c r="C372" s="174"/>
      <c r="D372" s="174"/>
    </row>
    <row r="373" spans="1:4" x14ac:dyDescent="0.25">
      <c r="A373" s="174"/>
      <c r="B373" s="174"/>
      <c r="C373" s="174"/>
      <c r="D373" s="174"/>
    </row>
    <row r="374" spans="1:4" x14ac:dyDescent="0.25">
      <c r="A374" s="174"/>
      <c r="B374" s="174"/>
      <c r="C374" s="174"/>
      <c r="D374" s="174"/>
    </row>
    <row r="375" spans="1:4" x14ac:dyDescent="0.25">
      <c r="A375" s="174"/>
      <c r="B375" s="174"/>
      <c r="C375" s="174"/>
      <c r="D375" s="174"/>
    </row>
    <row r="376" spans="1:4" x14ac:dyDescent="0.25">
      <c r="A376" s="174"/>
      <c r="B376" s="174"/>
      <c r="C376" s="174"/>
      <c r="D376" s="174"/>
    </row>
    <row r="377" spans="1:4" x14ac:dyDescent="0.25">
      <c r="A377" s="174"/>
      <c r="B377" s="174"/>
      <c r="C377" s="174"/>
      <c r="D377" s="174"/>
    </row>
    <row r="378" spans="1:4" x14ac:dyDescent="0.25">
      <c r="A378" s="174"/>
      <c r="B378" s="174"/>
      <c r="C378" s="174"/>
      <c r="D378" s="174"/>
    </row>
    <row r="379" spans="1:4" x14ac:dyDescent="0.25">
      <c r="A379" s="174"/>
      <c r="B379" s="174"/>
      <c r="C379" s="174"/>
      <c r="D379" s="174"/>
    </row>
    <row r="380" spans="1:4" x14ac:dyDescent="0.25">
      <c r="A380" s="174"/>
      <c r="B380" s="174"/>
      <c r="C380" s="174"/>
      <c r="D380" s="174"/>
    </row>
    <row r="381" spans="1:4" x14ac:dyDescent="0.25">
      <c r="A381" s="174"/>
      <c r="B381" s="174"/>
      <c r="C381" s="174"/>
      <c r="D381" s="174"/>
    </row>
    <row r="382" spans="1:4" x14ac:dyDescent="0.25">
      <c r="A382" s="174"/>
      <c r="B382" s="174"/>
      <c r="C382" s="174"/>
      <c r="D382" s="174"/>
    </row>
    <row r="383" spans="1:4" x14ac:dyDescent="0.25">
      <c r="A383" s="174"/>
      <c r="B383" s="174"/>
      <c r="C383" s="174"/>
      <c r="D383" s="174"/>
    </row>
    <row r="384" spans="1:4" x14ac:dyDescent="0.25">
      <c r="A384" s="174"/>
      <c r="B384" s="174"/>
      <c r="C384" s="174"/>
      <c r="D384" s="174"/>
    </row>
    <row r="385" spans="1:4" x14ac:dyDescent="0.25">
      <c r="A385" s="174"/>
      <c r="B385" s="174"/>
      <c r="C385" s="174"/>
      <c r="D385" s="174"/>
    </row>
    <row r="386" spans="1:4" x14ac:dyDescent="0.25">
      <c r="A386" s="174"/>
      <c r="B386" s="174"/>
      <c r="C386" s="174"/>
      <c r="D386" s="174"/>
    </row>
    <row r="387" spans="1:4" x14ac:dyDescent="0.25">
      <c r="A387" s="174"/>
      <c r="B387" s="174"/>
      <c r="C387" s="174"/>
      <c r="D387" s="174"/>
    </row>
    <row r="388" spans="1:4" x14ac:dyDescent="0.25">
      <c r="A388" s="174"/>
      <c r="B388" s="174"/>
      <c r="C388" s="174"/>
      <c r="D388" s="174"/>
    </row>
    <row r="389" spans="1:4" x14ac:dyDescent="0.25">
      <c r="A389" s="174"/>
      <c r="B389" s="174"/>
      <c r="C389" s="174"/>
      <c r="D389" s="174"/>
    </row>
    <row r="390" spans="1:4" x14ac:dyDescent="0.25">
      <c r="A390" s="174"/>
      <c r="B390" s="174"/>
      <c r="C390" s="174"/>
      <c r="D390" s="174"/>
    </row>
    <row r="391" spans="1:4" x14ac:dyDescent="0.25">
      <c r="A391" s="174"/>
      <c r="B391" s="174"/>
      <c r="C391" s="174"/>
      <c r="D391" s="174"/>
    </row>
    <row r="392" spans="1:4" x14ac:dyDescent="0.25">
      <c r="A392" s="174"/>
      <c r="B392" s="174"/>
      <c r="C392" s="174"/>
      <c r="D392" s="174"/>
    </row>
    <row r="393" spans="1:4" x14ac:dyDescent="0.25">
      <c r="A393" s="174"/>
      <c r="B393" s="174"/>
      <c r="C393" s="174"/>
      <c r="D393" s="174"/>
    </row>
    <row r="394" spans="1:4" x14ac:dyDescent="0.25">
      <c r="A394" s="174"/>
      <c r="B394" s="174"/>
      <c r="C394" s="174"/>
      <c r="D394" s="174"/>
    </row>
    <row r="395" spans="1:4" x14ac:dyDescent="0.25">
      <c r="A395" s="174"/>
      <c r="B395" s="174"/>
      <c r="C395" s="174"/>
      <c r="D395" s="174"/>
    </row>
    <row r="396" spans="1:4" x14ac:dyDescent="0.25">
      <c r="A396" s="174"/>
      <c r="B396" s="174"/>
      <c r="C396" s="174"/>
      <c r="D396" s="174"/>
    </row>
    <row r="397" spans="1:4" x14ac:dyDescent="0.25">
      <c r="A397" s="174"/>
      <c r="B397" s="174"/>
      <c r="C397" s="174"/>
      <c r="D397" s="174"/>
    </row>
    <row r="398" spans="1:4" x14ac:dyDescent="0.25">
      <c r="A398" s="174"/>
      <c r="B398" s="174"/>
      <c r="C398" s="174"/>
      <c r="D398" s="174"/>
    </row>
    <row r="399" spans="1:4" x14ac:dyDescent="0.25">
      <c r="A399" s="174"/>
      <c r="B399" s="174"/>
      <c r="C399" s="174"/>
      <c r="D399" s="174"/>
    </row>
    <row r="400" spans="1:4" x14ac:dyDescent="0.25">
      <c r="A400" s="174"/>
      <c r="B400" s="174"/>
      <c r="C400" s="174"/>
      <c r="D400" s="174"/>
    </row>
    <row r="401" spans="1:4" x14ac:dyDescent="0.25">
      <c r="A401" s="174"/>
      <c r="B401" s="174"/>
      <c r="C401" s="174"/>
      <c r="D401" s="174"/>
    </row>
    <row r="402" spans="1:4" x14ac:dyDescent="0.25">
      <c r="A402" s="174"/>
      <c r="B402" s="174"/>
      <c r="C402" s="174"/>
      <c r="D402" s="174"/>
    </row>
    <row r="403" spans="1:4" x14ac:dyDescent="0.25">
      <c r="A403" s="174"/>
      <c r="B403" s="174"/>
      <c r="C403" s="174"/>
      <c r="D403" s="174"/>
    </row>
    <row r="404" spans="1:4" x14ac:dyDescent="0.25">
      <c r="A404" s="174"/>
      <c r="B404" s="174"/>
      <c r="C404" s="174"/>
      <c r="D404" s="174"/>
    </row>
    <row r="405" spans="1:4" x14ac:dyDescent="0.25">
      <c r="A405" s="174"/>
      <c r="B405" s="174"/>
      <c r="C405" s="174"/>
      <c r="D405" s="174"/>
    </row>
    <row r="406" spans="1:4" x14ac:dyDescent="0.25">
      <c r="A406" s="174"/>
      <c r="B406" s="174"/>
      <c r="C406" s="174"/>
      <c r="D406" s="174"/>
    </row>
    <row r="407" spans="1:4" x14ac:dyDescent="0.25">
      <c r="A407" s="174"/>
      <c r="B407" s="174"/>
      <c r="C407" s="174"/>
      <c r="D407" s="174"/>
    </row>
    <row r="408" spans="1:4" x14ac:dyDescent="0.25">
      <c r="A408" s="174"/>
      <c r="B408" s="174"/>
      <c r="C408" s="174"/>
      <c r="D408" s="174"/>
    </row>
    <row r="409" spans="1:4" x14ac:dyDescent="0.25">
      <c r="A409" s="174"/>
      <c r="B409" s="174"/>
      <c r="C409" s="174"/>
      <c r="D409" s="174"/>
    </row>
    <row r="410" spans="1:4" x14ac:dyDescent="0.25">
      <c r="A410" s="174"/>
      <c r="B410" s="174"/>
      <c r="C410" s="174"/>
      <c r="D410" s="174"/>
    </row>
    <row r="411" spans="1:4" x14ac:dyDescent="0.25">
      <c r="A411" s="174"/>
      <c r="B411" s="174"/>
      <c r="C411" s="174"/>
      <c r="D411" s="174"/>
    </row>
    <row r="412" spans="1:4" x14ac:dyDescent="0.25">
      <c r="A412" s="174"/>
      <c r="B412" s="174"/>
      <c r="C412" s="174"/>
      <c r="D412" s="174"/>
    </row>
    <row r="413" spans="1:4" x14ac:dyDescent="0.25">
      <c r="A413" s="174"/>
      <c r="B413" s="174"/>
      <c r="C413" s="174"/>
      <c r="D413" s="174"/>
    </row>
    <row r="414" spans="1:4" x14ac:dyDescent="0.25">
      <c r="A414" s="174"/>
      <c r="B414" s="174"/>
      <c r="C414" s="174"/>
      <c r="D414" s="174"/>
    </row>
    <row r="415" spans="1:4" x14ac:dyDescent="0.25">
      <c r="A415" s="174"/>
      <c r="B415" s="174"/>
      <c r="C415" s="174"/>
      <c r="D415" s="174"/>
    </row>
    <row r="416" spans="1:4" x14ac:dyDescent="0.25">
      <c r="A416" s="174"/>
      <c r="B416" s="174"/>
      <c r="C416" s="174"/>
      <c r="D416" s="174"/>
    </row>
    <row r="417" spans="1:4" x14ac:dyDescent="0.25">
      <c r="A417" s="174"/>
      <c r="B417" s="174"/>
      <c r="C417" s="174"/>
      <c r="D417" s="174"/>
    </row>
    <row r="418" spans="1:4" x14ac:dyDescent="0.25">
      <c r="A418" s="174"/>
      <c r="B418" s="174"/>
      <c r="C418" s="174"/>
      <c r="D418" s="174"/>
    </row>
    <row r="419" spans="1:4" x14ac:dyDescent="0.25">
      <c r="A419" s="174"/>
      <c r="B419" s="174"/>
      <c r="C419" s="174"/>
      <c r="D419" s="174"/>
    </row>
    <row r="420" spans="1:4" x14ac:dyDescent="0.25">
      <c r="A420" s="174"/>
      <c r="B420" s="174"/>
      <c r="C420" s="174"/>
      <c r="D420" s="174"/>
    </row>
    <row r="421" spans="1:4" x14ac:dyDescent="0.25">
      <c r="A421" s="174"/>
      <c r="B421" s="174"/>
      <c r="C421" s="174"/>
      <c r="D421" s="174"/>
    </row>
    <row r="422" spans="1:4" x14ac:dyDescent="0.25">
      <c r="A422" s="174"/>
      <c r="B422" s="174"/>
      <c r="C422" s="174"/>
      <c r="D422" s="174"/>
    </row>
    <row r="423" spans="1:4" x14ac:dyDescent="0.25">
      <c r="A423" s="174"/>
      <c r="B423" s="174"/>
      <c r="C423" s="174"/>
      <c r="D423" s="174"/>
    </row>
    <row r="424" spans="1:4" x14ac:dyDescent="0.25">
      <c r="A424" s="174"/>
      <c r="B424" s="174"/>
      <c r="C424" s="174"/>
      <c r="D424" s="174"/>
    </row>
    <row r="425" spans="1:4" x14ac:dyDescent="0.25">
      <c r="A425" s="174"/>
      <c r="B425" s="174"/>
      <c r="C425" s="174"/>
      <c r="D425" s="174"/>
    </row>
    <row r="426" spans="1:4" x14ac:dyDescent="0.25">
      <c r="A426" s="174"/>
      <c r="B426" s="174"/>
      <c r="C426" s="174"/>
      <c r="D426" s="174"/>
    </row>
    <row r="427" spans="1:4" x14ac:dyDescent="0.25">
      <c r="A427" s="174"/>
      <c r="B427" s="174"/>
      <c r="C427" s="174"/>
      <c r="D427" s="174"/>
    </row>
    <row r="428" spans="1:4" x14ac:dyDescent="0.25">
      <c r="A428" s="174"/>
      <c r="B428" s="174"/>
      <c r="C428" s="174"/>
      <c r="D428" s="174"/>
    </row>
    <row r="429" spans="1:4" x14ac:dyDescent="0.25">
      <c r="A429" s="174"/>
      <c r="B429" s="174"/>
      <c r="C429" s="174"/>
      <c r="D429" s="174"/>
    </row>
    <row r="430" spans="1:4" x14ac:dyDescent="0.25">
      <c r="A430" s="174"/>
      <c r="B430" s="174"/>
      <c r="C430" s="174"/>
      <c r="D430" s="174"/>
    </row>
    <row r="431" spans="1:4" x14ac:dyDescent="0.25">
      <c r="A431" s="174"/>
      <c r="B431" s="174"/>
      <c r="C431" s="174"/>
      <c r="D431" s="174"/>
    </row>
    <row r="432" spans="1:4" x14ac:dyDescent="0.25">
      <c r="A432" s="174"/>
      <c r="B432" s="174"/>
      <c r="C432" s="174"/>
      <c r="D432" s="174"/>
    </row>
    <row r="433" spans="1:4" x14ac:dyDescent="0.25">
      <c r="A433" s="174"/>
      <c r="B433" s="174"/>
      <c r="C433" s="174"/>
      <c r="D433" s="174"/>
    </row>
    <row r="434" spans="1:4" x14ac:dyDescent="0.25">
      <c r="A434" s="174"/>
      <c r="B434" s="174"/>
      <c r="C434" s="174"/>
      <c r="D434" s="174"/>
    </row>
    <row r="435" spans="1:4" x14ac:dyDescent="0.25">
      <c r="A435" s="174"/>
      <c r="B435" s="174"/>
      <c r="C435" s="174"/>
      <c r="D435" s="174"/>
    </row>
    <row r="436" spans="1:4" x14ac:dyDescent="0.25">
      <c r="A436" s="174"/>
      <c r="B436" s="174"/>
      <c r="C436" s="174"/>
      <c r="D436" s="174"/>
    </row>
    <row r="437" spans="1:4" x14ac:dyDescent="0.25">
      <c r="A437" s="174"/>
      <c r="B437" s="174"/>
      <c r="C437" s="174"/>
      <c r="D437" s="174"/>
    </row>
    <row r="438" spans="1:4" x14ac:dyDescent="0.25">
      <c r="A438" s="174"/>
      <c r="B438" s="174"/>
      <c r="C438" s="174"/>
      <c r="D438" s="174"/>
    </row>
    <row r="439" spans="1:4" x14ac:dyDescent="0.25">
      <c r="A439" s="174"/>
      <c r="B439" s="174"/>
      <c r="C439" s="174"/>
      <c r="D439" s="174"/>
    </row>
    <row r="440" spans="1:4" x14ac:dyDescent="0.25">
      <c r="A440" s="174"/>
      <c r="B440" s="174"/>
      <c r="C440" s="174"/>
      <c r="D440" s="174"/>
    </row>
    <row r="441" spans="1:4" x14ac:dyDescent="0.25">
      <c r="A441" s="174"/>
      <c r="B441" s="174"/>
      <c r="C441" s="174"/>
      <c r="D441" s="174"/>
    </row>
    <row r="442" spans="1:4" x14ac:dyDescent="0.25">
      <c r="A442" s="174"/>
      <c r="B442" s="174"/>
      <c r="C442" s="174"/>
      <c r="D442" s="174"/>
    </row>
    <row r="443" spans="1:4" x14ac:dyDescent="0.25">
      <c r="A443" s="174"/>
      <c r="B443" s="174"/>
      <c r="C443" s="174"/>
      <c r="D443" s="174"/>
    </row>
    <row r="444" spans="1:4" x14ac:dyDescent="0.25">
      <c r="A444" s="174"/>
      <c r="B444" s="174"/>
      <c r="C444" s="174"/>
      <c r="D444" s="174"/>
    </row>
    <row r="445" spans="1:4" x14ac:dyDescent="0.25">
      <c r="A445" s="174"/>
      <c r="B445" s="174"/>
      <c r="C445" s="174"/>
      <c r="D445" s="174"/>
    </row>
    <row r="446" spans="1:4" x14ac:dyDescent="0.25">
      <c r="A446" s="174"/>
      <c r="B446" s="174"/>
      <c r="C446" s="174"/>
      <c r="D446" s="174"/>
    </row>
    <row r="447" spans="1:4" x14ac:dyDescent="0.25">
      <c r="A447" s="174"/>
      <c r="B447" s="174"/>
      <c r="C447" s="174"/>
      <c r="D447" s="174"/>
    </row>
    <row r="448" spans="1:4" x14ac:dyDescent="0.25">
      <c r="A448" s="174"/>
      <c r="B448" s="174"/>
      <c r="C448" s="174"/>
      <c r="D448" s="174"/>
    </row>
    <row r="449" spans="1:4" x14ac:dyDescent="0.25">
      <c r="A449" s="174"/>
      <c r="B449" s="174"/>
      <c r="C449" s="174"/>
      <c r="D449" s="174"/>
    </row>
    <row r="450" spans="1:4" x14ac:dyDescent="0.25">
      <c r="A450" s="174"/>
      <c r="B450" s="174"/>
      <c r="C450" s="174"/>
      <c r="D450" s="174"/>
    </row>
    <row r="451" spans="1:4" x14ac:dyDescent="0.25">
      <c r="A451" s="174"/>
      <c r="B451" s="174"/>
      <c r="C451" s="174"/>
      <c r="D451" s="174"/>
    </row>
    <row r="452" spans="1:4" x14ac:dyDescent="0.25">
      <c r="A452" s="174"/>
      <c r="B452" s="174"/>
      <c r="C452" s="174"/>
      <c r="D452" s="174"/>
    </row>
    <row r="453" spans="1:4" x14ac:dyDescent="0.25">
      <c r="A453" s="174"/>
      <c r="B453" s="174"/>
      <c r="C453" s="174"/>
      <c r="D453" s="174"/>
    </row>
    <row r="454" spans="1:4" x14ac:dyDescent="0.25">
      <c r="A454" s="174"/>
      <c r="B454" s="174"/>
      <c r="C454" s="174"/>
      <c r="D454" s="174"/>
    </row>
    <row r="455" spans="1:4" x14ac:dyDescent="0.25">
      <c r="A455" s="174"/>
      <c r="B455" s="174"/>
      <c r="C455" s="174"/>
      <c r="D455" s="174"/>
    </row>
    <row r="456" spans="1:4" x14ac:dyDescent="0.25">
      <c r="A456" s="174"/>
      <c r="B456" s="174"/>
      <c r="C456" s="174"/>
      <c r="D456" s="174"/>
    </row>
    <row r="457" spans="1:4" x14ac:dyDescent="0.25">
      <c r="A457" s="174"/>
      <c r="B457" s="174"/>
      <c r="C457" s="174"/>
      <c r="D457" s="174"/>
    </row>
    <row r="458" spans="1:4" x14ac:dyDescent="0.25">
      <c r="A458" s="174"/>
      <c r="B458" s="174"/>
      <c r="C458" s="174"/>
      <c r="D458" s="174"/>
    </row>
    <row r="459" spans="1:4" x14ac:dyDescent="0.25">
      <c r="A459" s="174"/>
      <c r="B459" s="174"/>
      <c r="C459" s="174"/>
      <c r="D459" s="174"/>
    </row>
    <row r="460" spans="1:4" x14ac:dyDescent="0.25">
      <c r="A460" s="174"/>
      <c r="B460" s="174"/>
      <c r="C460" s="174"/>
      <c r="D460" s="174"/>
    </row>
    <row r="461" spans="1:4" x14ac:dyDescent="0.25">
      <c r="A461" s="174"/>
      <c r="B461" s="174"/>
      <c r="C461" s="174"/>
      <c r="D461" s="174"/>
    </row>
    <row r="462" spans="1:4" x14ac:dyDescent="0.25">
      <c r="A462" s="174"/>
      <c r="B462" s="174"/>
      <c r="C462" s="174"/>
      <c r="D462" s="174"/>
    </row>
    <row r="463" spans="1:4" x14ac:dyDescent="0.25">
      <c r="A463" s="174"/>
      <c r="B463" s="174"/>
      <c r="C463" s="174"/>
      <c r="D463" s="174"/>
    </row>
    <row r="464" spans="1:4" x14ac:dyDescent="0.25">
      <c r="A464" s="174"/>
      <c r="B464" s="174"/>
      <c r="C464" s="174"/>
      <c r="D464" s="174"/>
    </row>
    <row r="465" spans="1:4" x14ac:dyDescent="0.25">
      <c r="A465" s="174"/>
      <c r="B465" s="174"/>
      <c r="C465" s="174"/>
      <c r="D465" s="174"/>
    </row>
    <row r="466" spans="1:4" x14ac:dyDescent="0.25">
      <c r="A466" s="174"/>
      <c r="B466" s="174"/>
      <c r="C466" s="174"/>
      <c r="D466" s="174"/>
    </row>
    <row r="467" spans="1:4" x14ac:dyDescent="0.25">
      <c r="A467" s="174"/>
      <c r="B467" s="174"/>
      <c r="C467" s="174"/>
      <c r="D467" s="174"/>
    </row>
    <row r="468" spans="1:4" x14ac:dyDescent="0.25">
      <c r="A468" s="174"/>
      <c r="B468" s="174"/>
      <c r="C468" s="174"/>
      <c r="D468" s="174"/>
    </row>
    <row r="469" spans="1:4" x14ac:dyDescent="0.25">
      <c r="A469" s="174"/>
      <c r="B469" s="174"/>
      <c r="C469" s="174"/>
      <c r="D469" s="174"/>
    </row>
    <row r="470" spans="1:4" x14ac:dyDescent="0.25">
      <c r="A470" s="174"/>
      <c r="B470" s="174"/>
      <c r="C470" s="174"/>
      <c r="D470" s="174"/>
    </row>
    <row r="471" spans="1:4" x14ac:dyDescent="0.25">
      <c r="A471" s="174"/>
      <c r="B471" s="174"/>
      <c r="C471" s="174"/>
      <c r="D471" s="174"/>
    </row>
    <row r="472" spans="1:4" x14ac:dyDescent="0.25">
      <c r="A472" s="174"/>
      <c r="B472" s="174"/>
      <c r="C472" s="174"/>
      <c r="D472" s="174"/>
    </row>
    <row r="473" spans="1:4" x14ac:dyDescent="0.25">
      <c r="A473" s="174"/>
      <c r="B473" s="174"/>
      <c r="C473" s="174"/>
      <c r="D473" s="174"/>
    </row>
    <row r="474" spans="1:4" x14ac:dyDescent="0.25">
      <c r="A474" s="174"/>
      <c r="B474" s="174"/>
      <c r="C474" s="174"/>
      <c r="D474" s="174"/>
    </row>
    <row r="475" spans="1:4" x14ac:dyDescent="0.25">
      <c r="A475" s="174"/>
      <c r="B475" s="174"/>
      <c r="C475" s="174"/>
      <c r="D475" s="174"/>
    </row>
    <row r="476" spans="1:4" x14ac:dyDescent="0.25">
      <c r="A476" s="174"/>
      <c r="B476" s="174"/>
      <c r="C476" s="174"/>
      <c r="D476" s="174"/>
    </row>
    <row r="477" spans="1:4" x14ac:dyDescent="0.25">
      <c r="A477" s="174"/>
      <c r="B477" s="174"/>
      <c r="C477" s="174"/>
      <c r="D477" s="174"/>
    </row>
    <row r="478" spans="1:4" x14ac:dyDescent="0.25">
      <c r="A478" s="174"/>
      <c r="B478" s="174"/>
      <c r="C478" s="174"/>
      <c r="D478" s="174"/>
    </row>
    <row r="479" spans="1:4" x14ac:dyDescent="0.25">
      <c r="A479" s="174"/>
      <c r="B479" s="174"/>
      <c r="C479" s="174"/>
      <c r="D479" s="174"/>
    </row>
    <row r="480" spans="1:4" x14ac:dyDescent="0.25">
      <c r="A480" s="174"/>
      <c r="B480" s="174"/>
      <c r="C480" s="174"/>
      <c r="D480" s="174"/>
    </row>
    <row r="481" spans="1:4" x14ac:dyDescent="0.25">
      <c r="A481" s="174"/>
      <c r="B481" s="174"/>
      <c r="C481" s="174"/>
      <c r="D481" s="174"/>
    </row>
    <row r="482" spans="1:4" x14ac:dyDescent="0.25">
      <c r="A482" s="174"/>
      <c r="B482" s="174"/>
      <c r="C482" s="174"/>
      <c r="D482" s="174"/>
    </row>
    <row r="483" spans="1:4" x14ac:dyDescent="0.25">
      <c r="A483" s="174"/>
      <c r="B483" s="174"/>
      <c r="C483" s="174"/>
      <c r="D483" s="174"/>
    </row>
    <row r="484" spans="1:4" x14ac:dyDescent="0.25">
      <c r="A484" s="174"/>
      <c r="B484" s="174"/>
      <c r="C484" s="174"/>
      <c r="D484" s="174"/>
    </row>
    <row r="485" spans="1:4" x14ac:dyDescent="0.25">
      <c r="A485" s="174"/>
      <c r="B485" s="174"/>
      <c r="C485" s="174"/>
      <c r="D485" s="174"/>
    </row>
    <row r="486" spans="1:4" x14ac:dyDescent="0.25">
      <c r="A486" s="174"/>
      <c r="B486" s="174"/>
      <c r="C486" s="174"/>
      <c r="D486" s="174"/>
    </row>
    <row r="487" spans="1:4" x14ac:dyDescent="0.25">
      <c r="A487" s="174"/>
      <c r="B487" s="174"/>
      <c r="C487" s="174"/>
      <c r="D487" s="174"/>
    </row>
    <row r="488" spans="1:4" x14ac:dyDescent="0.25">
      <c r="A488" s="174"/>
      <c r="B488" s="174"/>
      <c r="C488" s="174"/>
      <c r="D488" s="174"/>
    </row>
    <row r="489" spans="1:4" x14ac:dyDescent="0.25">
      <c r="A489" s="174"/>
      <c r="B489" s="174"/>
      <c r="C489" s="174"/>
      <c r="D489" s="174"/>
    </row>
    <row r="490" spans="1:4" x14ac:dyDescent="0.25">
      <c r="A490" s="174"/>
      <c r="B490" s="174"/>
      <c r="C490" s="174"/>
      <c r="D490" s="174"/>
    </row>
    <row r="491" spans="1:4" x14ac:dyDescent="0.25">
      <c r="A491" s="174"/>
      <c r="B491" s="174"/>
      <c r="C491" s="174"/>
      <c r="D491" s="174"/>
    </row>
    <row r="492" spans="1:4" x14ac:dyDescent="0.25">
      <c r="A492" s="174"/>
      <c r="B492" s="174"/>
      <c r="C492" s="174"/>
      <c r="D492" s="174"/>
    </row>
    <row r="493" spans="1:4" x14ac:dyDescent="0.25">
      <c r="A493" s="174"/>
      <c r="B493" s="174"/>
      <c r="C493" s="174"/>
      <c r="D493" s="174"/>
    </row>
    <row r="494" spans="1:4" x14ac:dyDescent="0.25">
      <c r="A494" s="174"/>
      <c r="B494" s="174"/>
      <c r="C494" s="174"/>
      <c r="D494" s="174"/>
    </row>
    <row r="495" spans="1:4" x14ac:dyDescent="0.25">
      <c r="A495" s="174"/>
      <c r="B495" s="174"/>
      <c r="C495" s="174"/>
      <c r="D495" s="174"/>
    </row>
    <row r="496" spans="1:4" x14ac:dyDescent="0.25">
      <c r="A496" s="174"/>
      <c r="B496" s="174"/>
      <c r="C496" s="174"/>
      <c r="D496" s="174"/>
    </row>
    <row r="497" spans="1:4" x14ac:dyDescent="0.25">
      <c r="A497" s="174"/>
      <c r="B497" s="174"/>
      <c r="C497" s="174"/>
      <c r="D497" s="174"/>
    </row>
    <row r="498" spans="1:4" x14ac:dyDescent="0.25">
      <c r="A498" s="174"/>
      <c r="B498" s="174"/>
      <c r="C498" s="174"/>
      <c r="D498" s="174"/>
    </row>
    <row r="499" spans="1:4" x14ac:dyDescent="0.25">
      <c r="A499" s="174"/>
      <c r="B499" s="174"/>
      <c r="C499" s="174"/>
      <c r="D499" s="174"/>
    </row>
    <row r="500" spans="1:4" x14ac:dyDescent="0.25">
      <c r="A500" s="174"/>
      <c r="B500" s="174"/>
      <c r="C500" s="174"/>
      <c r="D500" s="174"/>
    </row>
    <row r="501" spans="1:4" x14ac:dyDescent="0.25">
      <c r="A501" s="174"/>
      <c r="B501" s="174"/>
      <c r="C501" s="174"/>
      <c r="D501" s="174"/>
    </row>
    <row r="502" spans="1:4" x14ac:dyDescent="0.25">
      <c r="A502" s="174"/>
      <c r="B502" s="174"/>
      <c r="C502" s="174"/>
      <c r="D502" s="174"/>
    </row>
    <row r="503" spans="1:4" x14ac:dyDescent="0.25">
      <c r="A503" s="174"/>
      <c r="B503" s="174"/>
      <c r="C503" s="174"/>
      <c r="D503" s="174"/>
    </row>
    <row r="504" spans="1:4" x14ac:dyDescent="0.25">
      <c r="A504" s="174"/>
      <c r="B504" s="174"/>
      <c r="C504" s="174"/>
      <c r="D504" s="174"/>
    </row>
    <row r="505" spans="1:4" x14ac:dyDescent="0.25">
      <c r="A505" s="174"/>
      <c r="B505" s="174"/>
      <c r="C505" s="174"/>
      <c r="D505" s="174"/>
    </row>
    <row r="506" spans="1:4" x14ac:dyDescent="0.25">
      <c r="A506" s="174"/>
      <c r="B506" s="174"/>
      <c r="C506" s="174"/>
      <c r="D506" s="174"/>
    </row>
    <row r="507" spans="1:4" x14ac:dyDescent="0.25">
      <c r="A507" s="174"/>
      <c r="B507" s="174"/>
      <c r="C507" s="174"/>
      <c r="D507" s="174"/>
    </row>
    <row r="508" spans="1:4" x14ac:dyDescent="0.25">
      <c r="A508" s="174"/>
      <c r="B508" s="174"/>
      <c r="C508" s="174"/>
      <c r="D508" s="174"/>
    </row>
    <row r="509" spans="1:4" x14ac:dyDescent="0.25">
      <c r="A509" s="174"/>
      <c r="B509" s="174"/>
      <c r="C509" s="174"/>
      <c r="D509" s="174"/>
    </row>
    <row r="510" spans="1:4" x14ac:dyDescent="0.25">
      <c r="A510" s="174"/>
      <c r="B510" s="174"/>
      <c r="C510" s="174"/>
      <c r="D510" s="174"/>
    </row>
    <row r="511" spans="1:4" x14ac:dyDescent="0.25">
      <c r="A511" s="174"/>
      <c r="B511" s="174"/>
      <c r="C511" s="174"/>
      <c r="D511" s="174"/>
    </row>
    <row r="512" spans="1:4" x14ac:dyDescent="0.25">
      <c r="A512" s="174"/>
      <c r="B512" s="174"/>
      <c r="C512" s="174"/>
      <c r="D512" s="174"/>
    </row>
    <row r="513" spans="1:4" x14ac:dyDescent="0.25">
      <c r="A513" s="174"/>
      <c r="B513" s="174"/>
      <c r="C513" s="174"/>
      <c r="D513" s="174"/>
    </row>
    <row r="514" spans="1:4" x14ac:dyDescent="0.25">
      <c r="A514" s="174"/>
      <c r="B514" s="174"/>
      <c r="C514" s="174"/>
      <c r="D514" s="174"/>
    </row>
    <row r="515" spans="1:4" x14ac:dyDescent="0.25">
      <c r="A515" s="174"/>
      <c r="B515" s="174"/>
      <c r="C515" s="174"/>
      <c r="D515" s="174"/>
    </row>
    <row r="516" spans="1:4" x14ac:dyDescent="0.25">
      <c r="A516" s="174"/>
      <c r="B516" s="174"/>
      <c r="C516" s="174"/>
      <c r="D516" s="174"/>
    </row>
    <row r="517" spans="1:4" x14ac:dyDescent="0.25">
      <c r="A517" s="174"/>
      <c r="B517" s="174"/>
      <c r="C517" s="174"/>
      <c r="D517" s="174"/>
    </row>
    <row r="518" spans="1:4" x14ac:dyDescent="0.25">
      <c r="A518" s="174"/>
      <c r="B518" s="174"/>
      <c r="C518" s="174"/>
      <c r="D518" s="174"/>
    </row>
    <row r="519" spans="1:4" x14ac:dyDescent="0.25">
      <c r="A519" s="174"/>
      <c r="B519" s="174"/>
      <c r="C519" s="174"/>
      <c r="D519" s="174"/>
    </row>
    <row r="520" spans="1:4" x14ac:dyDescent="0.25">
      <c r="A520" s="174"/>
      <c r="B520" s="174"/>
      <c r="C520" s="174"/>
      <c r="D520" s="174"/>
    </row>
    <row r="521" spans="1:4" x14ac:dyDescent="0.25">
      <c r="A521" s="174"/>
      <c r="B521" s="174"/>
      <c r="C521" s="174"/>
      <c r="D521" s="174"/>
    </row>
    <row r="522" spans="1:4" x14ac:dyDescent="0.25">
      <c r="A522" s="174"/>
      <c r="B522" s="174"/>
      <c r="C522" s="174"/>
      <c r="D522" s="174"/>
    </row>
    <row r="523" spans="1:4" x14ac:dyDescent="0.25">
      <c r="A523" s="174"/>
      <c r="B523" s="174"/>
      <c r="C523" s="174"/>
      <c r="D523" s="174"/>
    </row>
    <row r="524" spans="1:4" x14ac:dyDescent="0.25">
      <c r="A524" s="174"/>
      <c r="B524" s="174"/>
      <c r="C524" s="174"/>
      <c r="D524" s="174"/>
    </row>
    <row r="525" spans="1:4" x14ac:dyDescent="0.25">
      <c r="A525" s="174"/>
      <c r="B525" s="174"/>
      <c r="C525" s="174"/>
      <c r="D525" s="174"/>
    </row>
    <row r="526" spans="1:4" x14ac:dyDescent="0.25">
      <c r="A526" s="174"/>
      <c r="B526" s="174"/>
      <c r="C526" s="174"/>
      <c r="D526" s="174"/>
    </row>
    <row r="527" spans="1:4" x14ac:dyDescent="0.25">
      <c r="A527" s="174"/>
      <c r="B527" s="174"/>
      <c r="C527" s="174"/>
      <c r="D527" s="174"/>
    </row>
    <row r="528" spans="1:4" x14ac:dyDescent="0.25">
      <c r="A528" s="174"/>
      <c r="B528" s="174"/>
      <c r="C528" s="174"/>
      <c r="D528" s="174"/>
    </row>
    <row r="529" spans="1:4" x14ac:dyDescent="0.25">
      <c r="A529" s="174"/>
      <c r="B529" s="174"/>
      <c r="C529" s="174"/>
      <c r="D529" s="174"/>
    </row>
    <row r="530" spans="1:4" x14ac:dyDescent="0.25">
      <c r="A530" s="174"/>
      <c r="B530" s="174"/>
      <c r="C530" s="174"/>
      <c r="D530" s="174"/>
    </row>
    <row r="531" spans="1:4" x14ac:dyDescent="0.25">
      <c r="A531" s="174"/>
      <c r="B531" s="174"/>
      <c r="C531" s="174"/>
      <c r="D531" s="174"/>
    </row>
    <row r="532" spans="1:4" x14ac:dyDescent="0.25">
      <c r="A532" s="174"/>
      <c r="B532" s="174"/>
      <c r="C532" s="174"/>
      <c r="D532" s="174"/>
    </row>
    <row r="533" spans="1:4" x14ac:dyDescent="0.25">
      <c r="A533" s="174"/>
      <c r="B533" s="174"/>
      <c r="C533" s="174"/>
      <c r="D533" s="174"/>
    </row>
    <row r="534" spans="1:4" x14ac:dyDescent="0.25">
      <c r="A534" s="174"/>
      <c r="B534" s="174"/>
      <c r="C534" s="174"/>
      <c r="D534" s="174"/>
    </row>
    <row r="535" spans="1:4" x14ac:dyDescent="0.25">
      <c r="A535" s="174"/>
      <c r="B535" s="174"/>
      <c r="C535" s="174"/>
      <c r="D535" s="174"/>
    </row>
    <row r="536" spans="1:4" x14ac:dyDescent="0.25">
      <c r="A536" s="174"/>
      <c r="B536" s="174"/>
      <c r="C536" s="174"/>
      <c r="D536" s="174"/>
    </row>
    <row r="537" spans="1:4" x14ac:dyDescent="0.25">
      <c r="A537" s="174"/>
      <c r="B537" s="174"/>
      <c r="C537" s="174"/>
      <c r="D537" s="174"/>
    </row>
    <row r="538" spans="1:4" x14ac:dyDescent="0.25">
      <c r="A538" s="174"/>
      <c r="B538" s="174"/>
      <c r="C538" s="174"/>
      <c r="D538" s="174"/>
    </row>
    <row r="539" spans="1:4" x14ac:dyDescent="0.25">
      <c r="A539" s="174"/>
      <c r="B539" s="174"/>
      <c r="C539" s="174"/>
      <c r="D539" s="174"/>
    </row>
    <row r="540" spans="1:4" x14ac:dyDescent="0.25">
      <c r="A540" s="174"/>
      <c r="B540" s="174"/>
      <c r="C540" s="174"/>
      <c r="D540" s="174"/>
    </row>
    <row r="541" spans="1:4" x14ac:dyDescent="0.25">
      <c r="A541" s="174"/>
      <c r="B541" s="174"/>
      <c r="C541" s="174"/>
      <c r="D541" s="174"/>
    </row>
    <row r="542" spans="1:4" x14ac:dyDescent="0.25">
      <c r="A542" s="174"/>
      <c r="B542" s="174"/>
      <c r="C542" s="174"/>
      <c r="D542" s="174"/>
    </row>
    <row r="543" spans="1:4" x14ac:dyDescent="0.25">
      <c r="A543" s="174"/>
      <c r="B543" s="174"/>
      <c r="C543" s="174"/>
      <c r="D543" s="174"/>
    </row>
    <row r="544" spans="1:4" x14ac:dyDescent="0.25">
      <c r="A544" s="174"/>
      <c r="B544" s="174"/>
      <c r="C544" s="174"/>
      <c r="D544" s="174"/>
    </row>
    <row r="545" spans="1:4" x14ac:dyDescent="0.25">
      <c r="A545" s="174"/>
      <c r="B545" s="174"/>
      <c r="C545" s="174"/>
      <c r="D545" s="174"/>
    </row>
    <row r="546" spans="1:4" x14ac:dyDescent="0.25">
      <c r="A546" s="174"/>
      <c r="B546" s="174"/>
      <c r="C546" s="174"/>
      <c r="D546" s="174"/>
    </row>
    <row r="547" spans="1:4" x14ac:dyDescent="0.25">
      <c r="A547" s="174"/>
      <c r="B547" s="174"/>
      <c r="C547" s="174"/>
      <c r="D547" s="174"/>
    </row>
    <row r="548" spans="1:4" x14ac:dyDescent="0.25">
      <c r="A548" s="174"/>
      <c r="B548" s="174"/>
      <c r="C548" s="174"/>
      <c r="D548" s="174"/>
    </row>
    <row r="549" spans="1:4" x14ac:dyDescent="0.25">
      <c r="A549" s="174"/>
      <c r="B549" s="174"/>
      <c r="C549" s="174"/>
      <c r="D549" s="174"/>
    </row>
    <row r="550" spans="1:4" x14ac:dyDescent="0.25">
      <c r="A550" s="174"/>
      <c r="B550" s="174"/>
      <c r="C550" s="174"/>
      <c r="D550" s="174"/>
    </row>
    <row r="551" spans="1:4" x14ac:dyDescent="0.25">
      <c r="A551" s="174"/>
      <c r="B551" s="174"/>
      <c r="C551" s="174"/>
      <c r="D551" s="174"/>
    </row>
    <row r="552" spans="1:4" x14ac:dyDescent="0.25">
      <c r="A552" s="174"/>
      <c r="B552" s="174"/>
      <c r="C552" s="174"/>
      <c r="D552" s="174"/>
    </row>
    <row r="553" spans="1:4" x14ac:dyDescent="0.25">
      <c r="A553" s="174"/>
      <c r="B553" s="174"/>
      <c r="C553" s="174"/>
      <c r="D553" s="174"/>
    </row>
    <row r="554" spans="1:4" x14ac:dyDescent="0.25">
      <c r="A554" s="174"/>
      <c r="B554" s="174"/>
      <c r="C554" s="174"/>
      <c r="D554" s="174"/>
    </row>
    <row r="555" spans="1:4" x14ac:dyDescent="0.25">
      <c r="A555" s="174"/>
      <c r="B555" s="174"/>
      <c r="C555" s="174"/>
      <c r="D555" s="174"/>
    </row>
    <row r="556" spans="1:4" x14ac:dyDescent="0.25">
      <c r="A556" s="174"/>
      <c r="B556" s="174"/>
      <c r="C556" s="174"/>
      <c r="D556" s="174"/>
    </row>
    <row r="557" spans="1:4" x14ac:dyDescent="0.25">
      <c r="A557" s="174"/>
      <c r="B557" s="174"/>
      <c r="C557" s="174"/>
      <c r="D557" s="174"/>
    </row>
    <row r="558" spans="1:4" x14ac:dyDescent="0.25">
      <c r="A558" s="174"/>
      <c r="B558" s="174"/>
      <c r="C558" s="174"/>
      <c r="D558" s="174"/>
    </row>
    <row r="559" spans="1:4" x14ac:dyDescent="0.25">
      <c r="A559" s="174"/>
      <c r="B559" s="174"/>
      <c r="C559" s="174"/>
      <c r="D559" s="174"/>
    </row>
    <row r="560" spans="1:4" x14ac:dyDescent="0.25">
      <c r="A560" s="174"/>
      <c r="B560" s="174"/>
      <c r="C560" s="174"/>
      <c r="D560" s="174"/>
    </row>
    <row r="561" spans="1:4" x14ac:dyDescent="0.25">
      <c r="A561" s="174"/>
      <c r="B561" s="174"/>
      <c r="C561" s="174"/>
      <c r="D561" s="174"/>
    </row>
    <row r="562" spans="1:4" x14ac:dyDescent="0.25">
      <c r="A562" s="174"/>
      <c r="B562" s="174"/>
      <c r="C562" s="174"/>
      <c r="D562" s="174"/>
    </row>
    <row r="563" spans="1:4" x14ac:dyDescent="0.25">
      <c r="A563" s="174"/>
      <c r="B563" s="174"/>
      <c r="C563" s="174"/>
      <c r="D563" s="174"/>
    </row>
    <row r="564" spans="1:4" x14ac:dyDescent="0.25">
      <c r="A564" s="174"/>
      <c r="B564" s="174"/>
      <c r="C564" s="174"/>
      <c r="D564" s="174"/>
    </row>
    <row r="565" spans="1:4" x14ac:dyDescent="0.25">
      <c r="A565" s="174"/>
      <c r="B565" s="174"/>
      <c r="C565" s="174"/>
      <c r="D565" s="174"/>
    </row>
    <row r="566" spans="1:4" x14ac:dyDescent="0.25">
      <c r="A566" s="174"/>
      <c r="B566" s="174"/>
      <c r="C566" s="174"/>
      <c r="D566" s="174"/>
    </row>
    <row r="567" spans="1:4" x14ac:dyDescent="0.25">
      <c r="A567" s="174"/>
      <c r="B567" s="174"/>
      <c r="C567" s="174"/>
      <c r="D567" s="174"/>
    </row>
    <row r="568" spans="1:4" x14ac:dyDescent="0.25">
      <c r="A568" s="174"/>
      <c r="B568" s="174"/>
      <c r="C568" s="174"/>
      <c r="D568" s="174"/>
    </row>
  </sheetData>
  <mergeCells count="9">
    <mergeCell ref="A9:A10"/>
    <mergeCell ref="B9:B10"/>
    <mergeCell ref="C9:C10"/>
    <mergeCell ref="A1:C2"/>
    <mergeCell ref="A3:C4"/>
    <mergeCell ref="A5:C5"/>
    <mergeCell ref="A6:B7"/>
    <mergeCell ref="C6:C7"/>
    <mergeCell ref="A8:C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activeCell="I14" sqref="I14"/>
    </sheetView>
  </sheetViews>
  <sheetFormatPr defaultRowHeight="30" x14ac:dyDescent="0.5"/>
  <cols>
    <col min="1" max="1" width="33.77734375" style="55" customWidth="1"/>
    <col min="2" max="2" width="12.6640625" style="55" customWidth="1"/>
    <col min="3" max="3" width="8.6640625" style="55" customWidth="1"/>
    <col min="4" max="4" width="12.6640625" style="55" customWidth="1"/>
    <col min="5" max="5" width="15.88671875" style="55" customWidth="1"/>
    <col min="6" max="6" width="18.88671875" style="55" customWidth="1"/>
    <col min="7" max="11" width="8.88671875" style="1"/>
    <col min="12" max="16384" width="8.88671875" style="55"/>
  </cols>
  <sheetData>
    <row r="1" spans="1:8" ht="15.75" customHeight="1" x14ac:dyDescent="0.5">
      <c r="A1" s="253" t="s">
        <v>0</v>
      </c>
      <c r="B1" s="253"/>
      <c r="C1" s="253"/>
      <c r="D1" s="253"/>
      <c r="E1" s="253"/>
      <c r="F1" s="253"/>
      <c r="G1" s="175"/>
      <c r="H1" s="175"/>
    </row>
    <row r="2" spans="1:8" ht="15.75" customHeight="1" x14ac:dyDescent="0.5">
      <c r="A2" s="253"/>
      <c r="B2" s="253"/>
      <c r="C2" s="253"/>
      <c r="D2" s="253"/>
      <c r="E2" s="253"/>
      <c r="F2" s="253"/>
      <c r="G2" s="175"/>
      <c r="H2" s="175"/>
    </row>
    <row r="3" spans="1:8" ht="12.75" customHeight="1" x14ac:dyDescent="0.5">
      <c r="A3" s="254" t="s">
        <v>161</v>
      </c>
      <c r="B3" s="254"/>
      <c r="C3" s="254"/>
      <c r="D3" s="254"/>
      <c r="E3" s="254"/>
      <c r="F3" s="254"/>
    </row>
    <row r="4" spans="1:8" ht="12.75" customHeight="1" x14ac:dyDescent="0.5">
      <c r="A4" s="254"/>
      <c r="B4" s="254"/>
      <c r="C4" s="254"/>
      <c r="D4" s="254"/>
      <c r="E4" s="254"/>
      <c r="F4" s="254"/>
    </row>
    <row r="5" spans="1:8" ht="15" customHeight="1" x14ac:dyDescent="0.5">
      <c r="A5" s="379" t="s">
        <v>515</v>
      </c>
      <c r="B5" s="379"/>
      <c r="C5" s="379"/>
      <c r="D5" s="379"/>
      <c r="E5" s="379"/>
      <c r="F5" s="379"/>
    </row>
    <row r="6" spans="1:8" ht="15" customHeight="1" x14ac:dyDescent="0.5">
      <c r="A6" s="318" t="s">
        <v>139</v>
      </c>
      <c r="B6" s="319"/>
      <c r="C6" s="319"/>
      <c r="D6" s="319"/>
      <c r="E6" s="319"/>
      <c r="F6" s="320"/>
    </row>
    <row r="7" spans="1:8" ht="15" customHeight="1" x14ac:dyDescent="0.5">
      <c r="A7" s="321"/>
      <c r="B7" s="322"/>
      <c r="C7" s="322"/>
      <c r="D7" s="322"/>
      <c r="E7" s="322"/>
      <c r="F7" s="323"/>
    </row>
    <row r="8" spans="1:8" ht="15" customHeight="1" x14ac:dyDescent="0.5">
      <c r="A8" s="349"/>
      <c r="B8" s="349"/>
      <c r="C8" s="349"/>
      <c r="D8" s="349"/>
      <c r="E8" s="349"/>
      <c r="F8" s="349"/>
    </row>
    <row r="9" spans="1:8" ht="19.5" customHeight="1" x14ac:dyDescent="0.5">
      <c r="A9" s="238" t="s">
        <v>161</v>
      </c>
      <c r="B9" s="274" t="s">
        <v>516</v>
      </c>
      <c r="C9" s="274" t="s">
        <v>517</v>
      </c>
      <c r="D9" s="275" t="s">
        <v>518</v>
      </c>
      <c r="E9" s="238" t="s">
        <v>519</v>
      </c>
      <c r="F9" s="238" t="s">
        <v>520</v>
      </c>
    </row>
    <row r="10" spans="1:8" ht="19.5" customHeight="1" x14ac:dyDescent="0.5">
      <c r="A10" s="239" t="s">
        <v>521</v>
      </c>
      <c r="B10" s="275"/>
      <c r="C10" s="275"/>
      <c r="D10" s="275"/>
      <c r="E10" s="239" t="s">
        <v>522</v>
      </c>
      <c r="F10" s="239" t="s">
        <v>523</v>
      </c>
    </row>
    <row r="11" spans="1:8" ht="19.5" customHeight="1" x14ac:dyDescent="0.5">
      <c r="A11" s="176" t="s">
        <v>621</v>
      </c>
      <c r="B11" s="177"/>
      <c r="C11" s="178"/>
      <c r="E11" s="178"/>
      <c r="F11" s="177"/>
    </row>
    <row r="12" spans="1:8" ht="19.5" customHeight="1" x14ac:dyDescent="0.5">
      <c r="A12" s="176" t="s">
        <v>629</v>
      </c>
      <c r="B12" s="177"/>
      <c r="C12" s="178"/>
      <c r="D12" s="179"/>
      <c r="E12" s="178"/>
      <c r="F12" s="177"/>
    </row>
    <row r="13" spans="1:8" ht="19.5" customHeight="1" x14ac:dyDescent="0.5">
      <c r="A13" s="176" t="s">
        <v>630</v>
      </c>
      <c r="B13" s="181"/>
      <c r="C13" s="182"/>
      <c r="D13" s="181"/>
      <c r="E13" s="182"/>
      <c r="F13" s="181"/>
    </row>
    <row r="14" spans="1:8" ht="19.5" customHeight="1" x14ac:dyDescent="0.5">
      <c r="A14" s="176" t="s">
        <v>631</v>
      </c>
      <c r="B14" s="177"/>
      <c r="C14" s="178"/>
      <c r="D14" s="177"/>
      <c r="E14" s="178"/>
      <c r="F14" s="177"/>
    </row>
    <row r="15" spans="1:8" ht="19.5" customHeight="1" x14ac:dyDescent="0.5">
      <c r="A15" s="176"/>
      <c r="B15" s="177"/>
      <c r="C15" s="178"/>
      <c r="D15" s="177"/>
      <c r="E15" s="178"/>
      <c r="F15" s="177"/>
    </row>
    <row r="16" spans="1:8" ht="19.5" customHeight="1" x14ac:dyDescent="0.5">
      <c r="A16" s="176"/>
      <c r="B16" s="177"/>
      <c r="C16" s="178"/>
      <c r="D16" s="177"/>
      <c r="E16" s="178"/>
      <c r="F16" s="177"/>
    </row>
    <row r="17" spans="1:6" ht="19.5" customHeight="1" x14ac:dyDescent="0.5">
      <c r="A17" s="180"/>
      <c r="B17" s="181"/>
      <c r="C17" s="182"/>
      <c r="D17" s="181"/>
      <c r="E17" s="182"/>
      <c r="F17" s="181"/>
    </row>
    <row r="18" spans="1:6" ht="19.5" customHeight="1" x14ac:dyDescent="0.5">
      <c r="A18" s="176"/>
      <c r="B18" s="177"/>
      <c r="C18" s="178"/>
      <c r="D18" s="177"/>
      <c r="E18" s="178"/>
      <c r="F18" s="177"/>
    </row>
    <row r="19" spans="1:6" ht="19.5" customHeight="1" x14ac:dyDescent="0.5">
      <c r="A19" s="176"/>
      <c r="B19" s="177"/>
      <c r="C19" s="178"/>
      <c r="D19" s="177"/>
      <c r="E19" s="178"/>
      <c r="F19" s="177"/>
    </row>
    <row r="20" spans="1:6" ht="19.5" customHeight="1" x14ac:dyDescent="0.5">
      <c r="A20" s="180"/>
      <c r="B20" s="181"/>
      <c r="C20" s="182"/>
      <c r="D20" s="181"/>
      <c r="E20" s="182"/>
      <c r="F20" s="181"/>
    </row>
    <row r="21" spans="1:6" ht="19.5" customHeight="1" x14ac:dyDescent="0.5">
      <c r="A21" s="176"/>
      <c r="B21" s="177"/>
      <c r="C21" s="178"/>
      <c r="D21" s="177"/>
      <c r="E21" s="178"/>
      <c r="F21" s="177"/>
    </row>
    <row r="22" spans="1:6" ht="19.5" customHeight="1" x14ac:dyDescent="0.5">
      <c r="A22" s="176"/>
      <c r="B22" s="177"/>
      <c r="C22" s="178"/>
      <c r="D22" s="177"/>
      <c r="E22" s="178"/>
      <c r="F22" s="177"/>
    </row>
    <row r="23" spans="1:6" ht="19.5" customHeight="1" x14ac:dyDescent="0.5">
      <c r="A23" s="176"/>
      <c r="B23" s="177"/>
      <c r="C23" s="178"/>
      <c r="D23" s="177"/>
      <c r="E23" s="178"/>
      <c r="F23" s="177"/>
    </row>
    <row r="24" spans="1:6" ht="19.5" customHeight="1" x14ac:dyDescent="0.5">
      <c r="A24" s="176"/>
      <c r="B24" s="177"/>
      <c r="C24" s="178"/>
      <c r="D24" s="177"/>
      <c r="E24" s="178"/>
      <c r="F24" s="177"/>
    </row>
    <row r="25" spans="1:6" ht="19.5" customHeight="1" x14ac:dyDescent="0.5">
      <c r="A25" s="176"/>
      <c r="B25" s="177"/>
      <c r="C25" s="178"/>
      <c r="D25" s="177"/>
      <c r="E25" s="178"/>
      <c r="F25" s="177"/>
    </row>
    <row r="26" spans="1:6" ht="19.5" customHeight="1" x14ac:dyDescent="0.5">
      <c r="A26" s="176"/>
      <c r="B26" s="177"/>
      <c r="C26" s="178"/>
      <c r="D26" s="177"/>
      <c r="E26" s="178"/>
      <c r="F26" s="177"/>
    </row>
    <row r="27" spans="1:6" ht="19.5" customHeight="1" x14ac:dyDescent="0.5">
      <c r="A27" s="176"/>
      <c r="B27" s="177"/>
      <c r="C27" s="178"/>
      <c r="D27" s="177"/>
      <c r="E27" s="178"/>
      <c r="F27" s="177"/>
    </row>
    <row r="28" spans="1:6" ht="19.5" customHeight="1" x14ac:dyDescent="0.5">
      <c r="A28" s="176"/>
      <c r="B28" s="177"/>
      <c r="C28" s="178"/>
      <c r="D28" s="177"/>
      <c r="E28" s="178"/>
      <c r="F28" s="177"/>
    </row>
    <row r="29" spans="1:6" ht="19.5" customHeight="1" x14ac:dyDescent="0.5">
      <c r="A29" s="180"/>
      <c r="B29" s="181"/>
      <c r="C29" s="182"/>
      <c r="D29" s="181"/>
      <c r="E29" s="182"/>
      <c r="F29" s="181"/>
    </row>
    <row r="30" spans="1:6" ht="19.5" customHeight="1" x14ac:dyDescent="0.5">
      <c r="A30" s="180"/>
      <c r="B30" s="181"/>
      <c r="C30" s="182"/>
      <c r="D30" s="181"/>
      <c r="E30" s="182"/>
      <c r="F30" s="181"/>
    </row>
    <row r="31" spans="1:6" ht="19.5" customHeight="1" x14ac:dyDescent="0.5">
      <c r="A31" s="176"/>
      <c r="B31" s="177"/>
      <c r="C31" s="178"/>
      <c r="D31" s="177"/>
      <c r="E31" s="178"/>
      <c r="F31" s="177"/>
    </row>
    <row r="32" spans="1:6" ht="19.5" customHeight="1" x14ac:dyDescent="0.5">
      <c r="A32" s="176"/>
      <c r="B32" s="177"/>
      <c r="C32" s="178"/>
      <c r="D32" s="177"/>
      <c r="E32" s="178"/>
      <c r="F32" s="177"/>
    </row>
    <row r="33" spans="1:6" ht="19.5" customHeight="1" x14ac:dyDescent="0.5">
      <c r="A33" s="176"/>
      <c r="B33" s="177"/>
      <c r="C33" s="178"/>
      <c r="D33" s="177"/>
      <c r="E33" s="178"/>
      <c r="F33" s="177"/>
    </row>
    <row r="34" spans="1:6" ht="19.5" customHeight="1" x14ac:dyDescent="0.5">
      <c r="A34" s="176"/>
      <c r="B34" s="177"/>
      <c r="C34" s="178"/>
      <c r="D34" s="177"/>
      <c r="E34" s="178"/>
      <c r="F34" s="177"/>
    </row>
    <row r="35" spans="1:6" ht="19.5" customHeight="1" x14ac:dyDescent="0.5">
      <c r="A35" s="169"/>
      <c r="B35" s="183"/>
      <c r="C35" s="184"/>
      <c r="D35" s="183"/>
      <c r="E35" s="184"/>
      <c r="F35" s="143"/>
    </row>
    <row r="36" spans="1:6" ht="24.9" customHeight="1" x14ac:dyDescent="0.5">
      <c r="A36" s="152" t="s">
        <v>134</v>
      </c>
      <c r="B36" s="154"/>
      <c r="C36" s="185"/>
      <c r="D36" s="154"/>
      <c r="E36" s="153"/>
      <c r="F36" s="154"/>
    </row>
    <row r="37" spans="1:6" ht="15.9" customHeight="1" x14ac:dyDescent="0.5">
      <c r="A37" s="155"/>
      <c r="B37" s="156"/>
      <c r="C37" s="156"/>
      <c r="D37" s="156"/>
      <c r="E37" s="156"/>
      <c r="F37" s="156"/>
    </row>
    <row r="38" spans="1:6" ht="15.9" customHeight="1" x14ac:dyDescent="0.5">
      <c r="A38" s="157"/>
      <c r="B38" s="157"/>
      <c r="C38" s="157"/>
      <c r="D38" s="157"/>
      <c r="E38" s="157"/>
      <c r="F38" s="157"/>
    </row>
    <row r="39" spans="1:6" ht="15.9" customHeight="1" x14ac:dyDescent="0.5">
      <c r="A39" s="155"/>
      <c r="B39" s="156"/>
      <c r="C39" s="156"/>
      <c r="D39" s="156"/>
      <c r="E39" s="156"/>
      <c r="F39" s="156"/>
    </row>
    <row r="40" spans="1:6" ht="15.9" customHeight="1" x14ac:dyDescent="0.5">
      <c r="A40" s="155"/>
      <c r="B40" s="156"/>
      <c r="C40" s="156"/>
      <c r="D40" s="156"/>
      <c r="E40" s="156"/>
      <c r="F40" s="156"/>
    </row>
    <row r="41" spans="1:6" ht="15.9" customHeight="1" x14ac:dyDescent="0.5">
      <c r="A41" s="158"/>
      <c r="B41" s="158"/>
      <c r="C41" s="158"/>
      <c r="D41" s="158"/>
      <c r="E41" s="156"/>
      <c r="F41" s="156"/>
    </row>
    <row r="42" spans="1:6" ht="15.9" customHeight="1" x14ac:dyDescent="0.5">
      <c r="A42" s="158"/>
      <c r="B42" s="158"/>
      <c r="C42" s="158"/>
      <c r="D42" s="158"/>
      <c r="E42" s="156"/>
      <c r="F42" s="156"/>
    </row>
    <row r="43" spans="1:6" ht="15.9" customHeight="1" x14ac:dyDescent="0.5">
      <c r="A43" s="158"/>
      <c r="B43" s="158"/>
      <c r="C43" s="158"/>
      <c r="D43" s="158"/>
      <c r="E43" s="156"/>
      <c r="F43" s="156"/>
    </row>
    <row r="44" spans="1:6" ht="15.9" customHeight="1" x14ac:dyDescent="0.5">
      <c r="A44" s="186"/>
      <c r="B44" s="156"/>
      <c r="C44" s="156"/>
      <c r="D44" s="156"/>
      <c r="E44" s="156"/>
      <c r="F44" s="156"/>
    </row>
    <row r="45" spans="1:6" ht="15.9" customHeight="1" x14ac:dyDescent="0.5">
      <c r="A45" s="40"/>
      <c r="B45" s="39"/>
      <c r="C45" s="39"/>
      <c r="D45" s="39"/>
      <c r="E45" s="39"/>
      <c r="F45" s="39"/>
    </row>
    <row r="46" spans="1:6" ht="15.9" customHeight="1" x14ac:dyDescent="0.5">
      <c r="A46" s="40"/>
      <c r="B46" s="39"/>
      <c r="C46" s="39"/>
      <c r="D46" s="39"/>
      <c r="E46" s="39"/>
      <c r="F46" s="39"/>
    </row>
    <row r="47" spans="1:6" ht="15.9" customHeight="1" x14ac:dyDescent="0.5">
      <c r="A47" s="40"/>
      <c r="B47" s="39"/>
      <c r="C47" s="39"/>
      <c r="D47" s="39"/>
      <c r="E47" s="39"/>
      <c r="F47" s="39"/>
    </row>
    <row r="48" spans="1:6" ht="18" customHeight="1" x14ac:dyDescent="0.5">
      <c r="A48" s="41"/>
      <c r="B48" s="41"/>
      <c r="C48" s="41"/>
      <c r="D48" s="41"/>
      <c r="E48" s="41"/>
      <c r="F48" s="41"/>
    </row>
    <row r="49" spans="1:6" ht="18" customHeight="1" x14ac:dyDescent="0.5">
      <c r="A49" s="41"/>
      <c r="B49" s="41"/>
      <c r="C49" s="41"/>
      <c r="D49" s="41"/>
      <c r="E49" s="41"/>
      <c r="F49" s="41"/>
    </row>
    <row r="50" spans="1:6" ht="18" customHeight="1" x14ac:dyDescent="0.5">
      <c r="A50" s="41"/>
      <c r="B50" s="41"/>
      <c r="C50" s="41"/>
      <c r="D50" s="41"/>
      <c r="E50" s="41"/>
      <c r="F50" s="41"/>
    </row>
    <row r="51" spans="1:6" ht="18" customHeight="1" x14ac:dyDescent="0.5">
      <c r="A51" s="41"/>
      <c r="B51" s="41"/>
      <c r="C51" s="41"/>
      <c r="D51" s="41"/>
      <c r="E51" s="41"/>
      <c r="F51" s="41"/>
    </row>
    <row r="52" spans="1:6" ht="12.75" customHeight="1" x14ac:dyDescent="0.5"/>
    <row r="53" spans="1:6" ht="12.75" customHeight="1" x14ac:dyDescent="0.5"/>
    <row r="54" spans="1:6" ht="12.75" customHeight="1" x14ac:dyDescent="0.5"/>
    <row r="55" spans="1:6" ht="12.75" customHeight="1" x14ac:dyDescent="0.5"/>
    <row r="56" spans="1:6" ht="12.75" customHeight="1" x14ac:dyDescent="0.5"/>
    <row r="57" spans="1:6" ht="12.75" customHeight="1" x14ac:dyDescent="0.5"/>
    <row r="58" spans="1:6" ht="12.75" customHeight="1" x14ac:dyDescent="0.5"/>
    <row r="59" spans="1:6" ht="12.75" customHeight="1" x14ac:dyDescent="0.5"/>
    <row r="60" spans="1:6" ht="12.75" customHeight="1" x14ac:dyDescent="0.5"/>
    <row r="61" spans="1:6" ht="12.75" customHeight="1" x14ac:dyDescent="0.5"/>
    <row r="62" spans="1:6" ht="12.75" customHeight="1" x14ac:dyDescent="0.5"/>
    <row r="63" spans="1:6" ht="12.75" customHeight="1" x14ac:dyDescent="0.5"/>
    <row r="64" spans="1:6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</sheetData>
  <mergeCells count="8">
    <mergeCell ref="B9:B10"/>
    <mergeCell ref="C9:C10"/>
    <mergeCell ref="D9:D10"/>
    <mergeCell ref="A1:F2"/>
    <mergeCell ref="A3:F4"/>
    <mergeCell ref="A5:F5"/>
    <mergeCell ref="A6:F7"/>
    <mergeCell ref="A8:F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39"/>
  <sheetViews>
    <sheetView zoomScaleNormal="100" workbookViewId="0">
      <selection activeCell="A5" sqref="A5:C5"/>
    </sheetView>
  </sheetViews>
  <sheetFormatPr defaultRowHeight="30" x14ac:dyDescent="0.5"/>
  <cols>
    <col min="1" max="1" width="30.6640625" style="55" customWidth="1"/>
    <col min="2" max="2" width="26.5546875" style="55" customWidth="1"/>
    <col min="3" max="3" width="16.88671875" style="55" customWidth="1"/>
    <col min="4" max="16" width="8.88671875" style="1"/>
    <col min="17" max="16384" width="8.88671875" style="55"/>
  </cols>
  <sheetData>
    <row r="1" spans="1:6" ht="15.75" customHeight="1" x14ac:dyDescent="0.5">
      <c r="A1" s="253" t="s">
        <v>0</v>
      </c>
      <c r="B1" s="253"/>
      <c r="C1" s="253"/>
      <c r="D1" s="175"/>
      <c r="E1" s="175"/>
      <c r="F1" s="175"/>
    </row>
    <row r="2" spans="1:6" ht="15.75" customHeight="1" x14ac:dyDescent="0.5">
      <c r="A2" s="253"/>
      <c r="B2" s="253"/>
      <c r="C2" s="253"/>
      <c r="D2" s="175"/>
      <c r="E2" s="175"/>
      <c r="F2" s="175"/>
    </row>
    <row r="3" spans="1:6" ht="12.75" customHeight="1" x14ac:dyDescent="0.5">
      <c r="A3" s="254" t="s">
        <v>601</v>
      </c>
      <c r="B3" s="254"/>
      <c r="C3" s="254"/>
    </row>
    <row r="4" spans="1:6" ht="12.75" customHeight="1" x14ac:dyDescent="0.5">
      <c r="A4" s="254"/>
      <c r="B4" s="254"/>
      <c r="C4" s="254"/>
    </row>
    <row r="5" spans="1:6" ht="15" customHeight="1" x14ac:dyDescent="0.5">
      <c r="A5" s="379" t="s">
        <v>524</v>
      </c>
      <c r="B5" s="379"/>
      <c r="C5" s="379"/>
    </row>
    <row r="6" spans="1:6" ht="15" customHeight="1" x14ac:dyDescent="0.5">
      <c r="A6" s="318" t="s">
        <v>470</v>
      </c>
      <c r="B6" s="319"/>
      <c r="C6" s="319"/>
    </row>
    <row r="7" spans="1:6" ht="15" customHeight="1" x14ac:dyDescent="0.5">
      <c r="A7" s="321"/>
      <c r="B7" s="322"/>
      <c r="C7" s="322"/>
    </row>
    <row r="8" spans="1:6" ht="15" customHeight="1" x14ac:dyDescent="0.5">
      <c r="A8" s="349"/>
      <c r="B8" s="349"/>
      <c r="C8" s="349"/>
    </row>
    <row r="9" spans="1:6" ht="19.5" customHeight="1" x14ac:dyDescent="0.5">
      <c r="A9" s="275" t="s">
        <v>602</v>
      </c>
      <c r="B9" s="275" t="s">
        <v>525</v>
      </c>
      <c r="C9" s="275" t="s">
        <v>603</v>
      </c>
    </row>
    <row r="10" spans="1:6" ht="19.5" customHeight="1" x14ac:dyDescent="0.5">
      <c r="A10" s="275"/>
      <c r="B10" s="275"/>
      <c r="C10" s="275"/>
    </row>
    <row r="11" spans="1:6" s="1" customFormat="1" ht="13.05" customHeight="1" x14ac:dyDescent="0.5">
      <c r="A11" s="230" t="s">
        <v>618</v>
      </c>
      <c r="B11" s="231" t="s">
        <v>604</v>
      </c>
      <c r="C11" s="231">
        <v>42</v>
      </c>
    </row>
    <row r="12" spans="1:6" s="1" customFormat="1" ht="13.05" customHeight="1" x14ac:dyDescent="0.5">
      <c r="A12" s="230"/>
      <c r="B12" s="231" t="s">
        <v>605</v>
      </c>
      <c r="C12" s="231">
        <v>14</v>
      </c>
    </row>
    <row r="13" spans="1:6" s="1" customFormat="1" ht="13.05" customHeight="1" x14ac:dyDescent="0.5">
      <c r="A13" s="230"/>
      <c r="B13" s="231" t="s">
        <v>606</v>
      </c>
      <c r="C13" s="231">
        <v>48</v>
      </c>
    </row>
    <row r="14" spans="1:6" s="1" customFormat="1" ht="13.05" customHeight="1" x14ac:dyDescent="0.5">
      <c r="A14" s="230"/>
      <c r="B14" s="231" t="s">
        <v>607</v>
      </c>
      <c r="C14" s="231">
        <v>28</v>
      </c>
    </row>
    <row r="15" spans="1:6" s="1" customFormat="1" ht="13.05" customHeight="1" x14ac:dyDescent="0.5">
      <c r="A15" s="230"/>
      <c r="B15" s="231" t="s">
        <v>608</v>
      </c>
      <c r="C15" s="231">
        <v>44</v>
      </c>
    </row>
    <row r="16" spans="1:6" s="1" customFormat="1" ht="13.05" customHeight="1" x14ac:dyDescent="0.5">
      <c r="A16" s="230"/>
      <c r="B16" s="231" t="s">
        <v>609</v>
      </c>
      <c r="C16" s="231">
        <v>10</v>
      </c>
    </row>
    <row r="17" spans="1:3" s="1" customFormat="1" ht="13.05" customHeight="1" x14ac:dyDescent="0.5">
      <c r="A17" s="230"/>
      <c r="B17" s="231" t="s">
        <v>610</v>
      </c>
      <c r="C17" s="231">
        <v>45</v>
      </c>
    </row>
    <row r="18" spans="1:3" s="1" customFormat="1" ht="13.05" customHeight="1" x14ac:dyDescent="0.5">
      <c r="A18" s="232"/>
      <c r="B18" s="231" t="s">
        <v>611</v>
      </c>
      <c r="C18" s="233">
        <v>38</v>
      </c>
    </row>
    <row r="19" spans="1:3" s="1" customFormat="1" ht="13.05" customHeight="1" x14ac:dyDescent="0.5">
      <c r="A19" s="232"/>
      <c r="B19" s="231" t="s">
        <v>612</v>
      </c>
      <c r="C19" s="233">
        <v>12</v>
      </c>
    </row>
    <row r="20" spans="1:3" s="1" customFormat="1" ht="13.05" customHeight="1" x14ac:dyDescent="0.5">
      <c r="A20" s="230"/>
      <c r="B20" s="231" t="s">
        <v>613</v>
      </c>
      <c r="C20" s="231">
        <v>10</v>
      </c>
    </row>
    <row r="21" spans="1:3" s="1" customFormat="1" ht="13.05" customHeight="1" x14ac:dyDescent="0.5">
      <c r="A21" s="230"/>
      <c r="B21" s="231" t="s">
        <v>614</v>
      </c>
      <c r="C21" s="231">
        <v>8</v>
      </c>
    </row>
    <row r="22" spans="1:3" s="1" customFormat="1" ht="13.05" customHeight="1" x14ac:dyDescent="0.5">
      <c r="A22" s="230"/>
      <c r="B22" s="231" t="s">
        <v>615</v>
      </c>
      <c r="C22" s="231">
        <v>10</v>
      </c>
    </row>
    <row r="23" spans="1:3" s="1" customFormat="1" ht="13.05" customHeight="1" x14ac:dyDescent="0.5">
      <c r="A23" s="230" t="s">
        <v>619</v>
      </c>
      <c r="B23" s="231" t="s">
        <v>604</v>
      </c>
      <c r="C23" s="231">
        <v>12</v>
      </c>
    </row>
    <row r="24" spans="1:3" s="1" customFormat="1" ht="13.05" customHeight="1" x14ac:dyDescent="0.5">
      <c r="A24" s="230"/>
      <c r="B24" s="231" t="s">
        <v>606</v>
      </c>
      <c r="C24" s="231">
        <v>14</v>
      </c>
    </row>
    <row r="25" spans="1:3" s="1" customFormat="1" ht="13.05" customHeight="1" x14ac:dyDescent="0.5">
      <c r="A25" s="230"/>
      <c r="B25" s="231" t="s">
        <v>610</v>
      </c>
      <c r="C25" s="231">
        <v>10</v>
      </c>
    </row>
    <row r="26" spans="1:3" s="1" customFormat="1" ht="13.05" customHeight="1" x14ac:dyDescent="0.5">
      <c r="A26" s="232"/>
      <c r="B26" s="231" t="s">
        <v>611</v>
      </c>
      <c r="C26" s="233">
        <v>7</v>
      </c>
    </row>
    <row r="27" spans="1:3" s="1" customFormat="1" ht="13.05" customHeight="1" x14ac:dyDescent="0.5">
      <c r="A27" s="230"/>
      <c r="B27" s="231" t="s">
        <v>613</v>
      </c>
      <c r="C27" s="231">
        <v>2</v>
      </c>
    </row>
    <row r="28" spans="1:3" s="1" customFormat="1" ht="12.6" customHeight="1" x14ac:dyDescent="0.5">
      <c r="A28" s="230" t="s">
        <v>620</v>
      </c>
      <c r="B28" s="231" t="s">
        <v>605</v>
      </c>
      <c r="C28" s="231">
        <v>4</v>
      </c>
    </row>
    <row r="29" spans="1:3" s="1" customFormat="1" ht="13.05" customHeight="1" x14ac:dyDescent="0.5">
      <c r="A29" s="230"/>
      <c r="B29" s="231" t="s">
        <v>608</v>
      </c>
      <c r="C29" s="231">
        <v>6</v>
      </c>
    </row>
    <row r="30" spans="1:3" s="1" customFormat="1" ht="13.05" customHeight="1" x14ac:dyDescent="0.5">
      <c r="A30" s="230"/>
      <c r="B30" s="231" t="s">
        <v>609</v>
      </c>
      <c r="C30" s="231">
        <v>1</v>
      </c>
    </row>
    <row r="31" spans="1:3" s="1" customFormat="1" ht="13.05" customHeight="1" x14ac:dyDescent="0.5">
      <c r="A31" s="230"/>
      <c r="B31" s="231" t="s">
        <v>610</v>
      </c>
      <c r="C31" s="231">
        <v>3</v>
      </c>
    </row>
    <row r="32" spans="1:3" s="1" customFormat="1" ht="13.05" customHeight="1" x14ac:dyDescent="0.5">
      <c r="A32" s="232"/>
      <c r="B32" s="231" t="s">
        <v>612</v>
      </c>
      <c r="C32" s="231">
        <v>2</v>
      </c>
    </row>
    <row r="33" spans="1:3" s="1" customFormat="1" ht="13.05" customHeight="1" x14ac:dyDescent="0.5">
      <c r="A33" s="230"/>
      <c r="B33" s="231" t="s">
        <v>613</v>
      </c>
      <c r="C33" s="233">
        <v>1</v>
      </c>
    </row>
    <row r="34" spans="1:3" s="1" customFormat="1" ht="13.05" customHeight="1" x14ac:dyDescent="0.5">
      <c r="A34" s="230"/>
      <c r="B34" s="231" t="s">
        <v>615</v>
      </c>
      <c r="C34" s="231">
        <v>1</v>
      </c>
    </row>
    <row r="35" spans="1:3" s="1" customFormat="1" ht="13.05" customHeight="1" x14ac:dyDescent="0.5">
      <c r="A35" s="234"/>
      <c r="B35" s="235"/>
      <c r="C35" s="235"/>
    </row>
    <row r="36" spans="1:3" s="1" customFormat="1" ht="13.05" customHeight="1" x14ac:dyDescent="0.5">
      <c r="A36" s="234"/>
      <c r="B36" s="235"/>
      <c r="C36" s="235"/>
    </row>
    <row r="37" spans="1:3" s="1" customFormat="1" ht="12.75" customHeight="1" x14ac:dyDescent="0.5">
      <c r="A37" s="236"/>
      <c r="B37" s="153" t="s">
        <v>616</v>
      </c>
      <c r="C37" s="153">
        <f>SUM(C11:C36)</f>
        <v>372</v>
      </c>
    </row>
    <row r="38" spans="1:3" s="1" customFormat="1" ht="12.75" customHeight="1" x14ac:dyDescent="0.5">
      <c r="A38" s="236"/>
      <c r="B38" s="153" t="s">
        <v>617</v>
      </c>
      <c r="C38" s="237"/>
    </row>
    <row r="39" spans="1:3" s="1" customFormat="1" ht="12.75" customHeight="1" x14ac:dyDescent="0.5">
      <c r="A39" s="155"/>
      <c r="B39" s="156"/>
      <c r="C39" s="156"/>
    </row>
    <row r="40" spans="1:3" s="1" customFormat="1" ht="12.75" customHeight="1" x14ac:dyDescent="0.5">
      <c r="A40" s="197"/>
      <c r="B40" s="157"/>
      <c r="C40" s="157"/>
    </row>
    <row r="41" spans="1:3" s="1" customFormat="1" ht="12.75" customHeight="1" x14ac:dyDescent="0.5">
      <c r="A41" s="155"/>
      <c r="B41" s="156"/>
      <c r="C41" s="156"/>
    </row>
    <row r="42" spans="1:3" s="1" customFormat="1" ht="12.75" customHeight="1" x14ac:dyDescent="0.5">
      <c r="A42" s="155"/>
      <c r="B42" s="156"/>
      <c r="C42" s="156"/>
    </row>
    <row r="43" spans="1:3" s="1" customFormat="1" ht="12.75" customHeight="1" x14ac:dyDescent="0.5">
      <c r="A43" s="158"/>
      <c r="B43" s="158"/>
      <c r="C43" s="55"/>
    </row>
    <row r="44" spans="1:3" s="1" customFormat="1" ht="12.75" customHeight="1" x14ac:dyDescent="0.5">
      <c r="A44" s="158"/>
      <c r="B44" s="158"/>
      <c r="C44" s="55"/>
    </row>
    <row r="45" spans="1:3" s="1" customFormat="1" ht="12.75" customHeight="1" x14ac:dyDescent="0.5">
      <c r="A45" s="158"/>
      <c r="B45" s="158"/>
      <c r="C45" s="55"/>
    </row>
    <row r="46" spans="1:3" s="1" customFormat="1" ht="12.75" customHeight="1" x14ac:dyDescent="0.5">
      <c r="A46" s="186"/>
      <c r="B46" s="156"/>
      <c r="C46" s="55"/>
    </row>
    <row r="47" spans="1:3" s="1" customFormat="1" ht="12.75" customHeight="1" x14ac:dyDescent="0.5">
      <c r="A47" s="40"/>
      <c r="B47" s="39"/>
      <c r="C47" s="55"/>
    </row>
    <row r="48" spans="1:3" s="1" customFormat="1" ht="12.75" customHeight="1" x14ac:dyDescent="0.5">
      <c r="A48" s="40"/>
      <c r="B48" s="39"/>
      <c r="C48" s="55"/>
    </row>
    <row r="49" spans="1:3" s="1" customFormat="1" ht="12.75" customHeight="1" x14ac:dyDescent="0.5">
      <c r="A49" s="40"/>
      <c r="B49" s="39"/>
      <c r="C49" s="55"/>
    </row>
    <row r="50" spans="1:3" s="1" customFormat="1" ht="12.75" customHeight="1" x14ac:dyDescent="0.5">
      <c r="A50" s="41"/>
      <c r="B50" s="41"/>
      <c r="C50" s="55"/>
    </row>
    <row r="51" spans="1:3" s="1" customFormat="1" ht="12.75" customHeight="1" x14ac:dyDescent="0.5">
      <c r="A51" s="41"/>
      <c r="B51" s="41"/>
      <c r="C51" s="55"/>
    </row>
    <row r="52" spans="1:3" s="1" customFormat="1" ht="12.75" customHeight="1" x14ac:dyDescent="0.5">
      <c r="A52" s="41"/>
      <c r="B52" s="41"/>
      <c r="C52" s="41"/>
    </row>
    <row r="53" spans="1:3" s="1" customFormat="1" ht="12.75" customHeight="1" x14ac:dyDescent="0.5">
      <c r="A53" s="41"/>
      <c r="B53" s="41"/>
      <c r="C53" s="41"/>
    </row>
    <row r="54" spans="1:3" s="1" customFormat="1" ht="12.75" customHeight="1" x14ac:dyDescent="0.5">
      <c r="A54" s="55"/>
      <c r="B54" s="55"/>
      <c r="C54" s="55"/>
    </row>
    <row r="55" spans="1:3" s="1" customFormat="1" ht="12.75" customHeight="1" x14ac:dyDescent="0.5">
      <c r="A55" s="55"/>
      <c r="B55" s="55"/>
      <c r="C55" s="55"/>
    </row>
    <row r="56" spans="1:3" s="1" customFormat="1" ht="12.75" customHeight="1" x14ac:dyDescent="0.5">
      <c r="A56" s="55"/>
      <c r="B56" s="55"/>
      <c r="C56" s="55"/>
    </row>
    <row r="57" spans="1:3" s="1" customFormat="1" ht="12.75" customHeight="1" x14ac:dyDescent="0.5">
      <c r="A57" s="55"/>
      <c r="B57" s="55"/>
      <c r="C57" s="55"/>
    </row>
    <row r="58" spans="1:3" ht="12.75" customHeight="1" x14ac:dyDescent="0.5"/>
    <row r="59" spans="1:3" ht="12.75" customHeight="1" x14ac:dyDescent="0.5"/>
    <row r="60" spans="1:3" ht="12.75" customHeight="1" x14ac:dyDescent="0.5"/>
    <row r="61" spans="1:3" ht="12.75" customHeight="1" x14ac:dyDescent="0.5"/>
    <row r="62" spans="1:3" ht="12.75" customHeight="1" x14ac:dyDescent="0.5"/>
    <row r="63" spans="1:3" ht="12.75" customHeight="1" x14ac:dyDescent="0.5"/>
    <row r="64" spans="1:3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</sheetData>
  <mergeCells count="8">
    <mergeCell ref="A9:A10"/>
    <mergeCell ref="B9:B10"/>
    <mergeCell ref="C9:C10"/>
    <mergeCell ref="A1:C2"/>
    <mergeCell ref="A3:C4"/>
    <mergeCell ref="A5:C5"/>
    <mergeCell ref="A6:C7"/>
    <mergeCell ref="A8:C8"/>
  </mergeCells>
  <printOptions horizontalCentered="1"/>
  <pageMargins left="0.25" right="0.25" top="0.75" bottom="0.75" header="0.5" footer="0.5"/>
  <pageSetup scale="96" orientation="portrait" horizontalDpi="4294967293" verticalDpi="1200" r:id="rId1"/>
  <headerFooter alignWithMargins="0"/>
  <colBreaks count="1" manualBreakCount="1">
    <brk id="3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A5" sqref="A5:D5"/>
    </sheetView>
  </sheetViews>
  <sheetFormatPr defaultRowHeight="30" x14ac:dyDescent="0.5"/>
  <cols>
    <col min="1" max="1" width="35.6640625" style="55" customWidth="1"/>
    <col min="2" max="4" width="20.6640625" style="55" customWidth="1"/>
    <col min="5" max="18" width="8.88671875" style="1"/>
    <col min="19" max="16384" width="8.88671875" style="55"/>
  </cols>
  <sheetData>
    <row r="1" spans="1:7" ht="15.75" customHeight="1" x14ac:dyDescent="0.5">
      <c r="A1" s="253" t="s">
        <v>0</v>
      </c>
      <c r="B1" s="253"/>
      <c r="C1" s="253"/>
      <c r="D1" s="253"/>
      <c r="E1" s="175"/>
      <c r="F1" s="175"/>
      <c r="G1" s="175"/>
    </row>
    <row r="2" spans="1:7" ht="15.75" customHeight="1" x14ac:dyDescent="0.5">
      <c r="A2" s="253"/>
      <c r="B2" s="253"/>
      <c r="C2" s="253"/>
      <c r="D2" s="253"/>
      <c r="E2" s="175"/>
      <c r="F2" s="175"/>
      <c r="G2" s="175"/>
    </row>
    <row r="3" spans="1:7" ht="12.75" customHeight="1" x14ac:dyDescent="0.5">
      <c r="A3" s="254" t="s">
        <v>527</v>
      </c>
      <c r="B3" s="254"/>
      <c r="C3" s="254"/>
      <c r="D3" s="254"/>
    </row>
    <row r="4" spans="1:7" ht="12.75" customHeight="1" x14ac:dyDescent="0.5">
      <c r="A4" s="254"/>
      <c r="B4" s="254"/>
      <c r="C4" s="254"/>
      <c r="D4" s="254"/>
    </row>
    <row r="5" spans="1:7" ht="15" customHeight="1" x14ac:dyDescent="0.5">
      <c r="A5" s="379" t="s">
        <v>528</v>
      </c>
      <c r="B5" s="379"/>
      <c r="C5" s="379"/>
      <c r="D5" s="379"/>
    </row>
    <row r="6" spans="1:7" ht="15" customHeight="1" x14ac:dyDescent="0.5">
      <c r="A6" s="318" t="s">
        <v>470</v>
      </c>
      <c r="B6" s="319"/>
      <c r="C6" s="319"/>
      <c r="D6" s="320"/>
    </row>
    <row r="7" spans="1:7" ht="15" customHeight="1" x14ac:dyDescent="0.5">
      <c r="A7" s="321"/>
      <c r="B7" s="322"/>
      <c r="C7" s="322"/>
      <c r="D7" s="323"/>
    </row>
    <row r="8" spans="1:7" ht="15" customHeight="1" x14ac:dyDescent="0.5">
      <c r="A8" s="349"/>
      <c r="B8" s="349"/>
      <c r="C8" s="349"/>
      <c r="D8" s="349"/>
    </row>
    <row r="9" spans="1:7" ht="19.5" customHeight="1" x14ac:dyDescent="0.5">
      <c r="A9" s="325" t="s">
        <v>525</v>
      </c>
      <c r="B9" s="274" t="s">
        <v>526</v>
      </c>
      <c r="C9" s="274" t="s">
        <v>516</v>
      </c>
      <c r="D9" s="274" t="s">
        <v>506</v>
      </c>
    </row>
    <row r="10" spans="1:7" ht="19.5" customHeight="1" x14ac:dyDescent="0.5">
      <c r="A10" s="274"/>
      <c r="B10" s="275"/>
      <c r="C10" s="275"/>
      <c r="D10" s="275"/>
    </row>
    <row r="11" spans="1:7" ht="19.5" customHeight="1" x14ac:dyDescent="0.5">
      <c r="A11" s="176" t="s">
        <v>622</v>
      </c>
      <c r="B11" s="178"/>
      <c r="C11" s="177"/>
      <c r="D11" s="177"/>
    </row>
    <row r="12" spans="1:7" ht="19.5" customHeight="1" x14ac:dyDescent="0.5">
      <c r="A12" s="176"/>
      <c r="B12" s="178"/>
      <c r="C12" s="177"/>
      <c r="D12" s="179"/>
    </row>
    <row r="13" spans="1:7" ht="19.5" customHeight="1" x14ac:dyDescent="0.5">
      <c r="A13" s="180"/>
      <c r="B13" s="182"/>
      <c r="C13" s="181"/>
      <c r="D13" s="181"/>
    </row>
    <row r="14" spans="1:7" ht="19.5" customHeight="1" x14ac:dyDescent="0.5">
      <c r="A14" s="176"/>
      <c r="B14" s="178"/>
      <c r="C14" s="177"/>
      <c r="D14" s="177"/>
    </row>
    <row r="15" spans="1:7" ht="19.5" customHeight="1" x14ac:dyDescent="0.5">
      <c r="A15" s="176"/>
      <c r="B15" s="178"/>
      <c r="C15" s="177"/>
      <c r="D15" s="177"/>
    </row>
    <row r="16" spans="1:7" ht="19.5" customHeight="1" x14ac:dyDescent="0.5">
      <c r="A16" s="176"/>
      <c r="B16" s="178"/>
      <c r="C16" s="177"/>
      <c r="D16" s="177"/>
    </row>
    <row r="17" spans="1:4" ht="19.5" customHeight="1" x14ac:dyDescent="0.5">
      <c r="A17" s="180"/>
      <c r="B17" s="182"/>
      <c r="C17" s="181"/>
      <c r="D17" s="181"/>
    </row>
    <row r="18" spans="1:4" ht="19.5" customHeight="1" x14ac:dyDescent="0.5">
      <c r="A18" s="176"/>
      <c r="B18" s="178"/>
      <c r="C18" s="177"/>
      <c r="D18" s="177"/>
    </row>
    <row r="19" spans="1:4" ht="19.5" customHeight="1" x14ac:dyDescent="0.5">
      <c r="A19" s="176"/>
      <c r="B19" s="178"/>
      <c r="C19" s="177"/>
      <c r="D19" s="177"/>
    </row>
    <row r="20" spans="1:4" ht="19.5" customHeight="1" x14ac:dyDescent="0.5">
      <c r="A20" s="180"/>
      <c r="B20" s="182"/>
      <c r="C20" s="181"/>
      <c r="D20" s="181"/>
    </row>
    <row r="21" spans="1:4" ht="19.5" customHeight="1" x14ac:dyDescent="0.5">
      <c r="A21" s="176"/>
      <c r="B21" s="178"/>
      <c r="C21" s="177"/>
      <c r="D21" s="177"/>
    </row>
    <row r="22" spans="1:4" ht="19.5" customHeight="1" x14ac:dyDescent="0.5">
      <c r="A22" s="176"/>
      <c r="B22" s="178"/>
      <c r="C22" s="177"/>
      <c r="D22" s="177"/>
    </row>
    <row r="23" spans="1:4" ht="19.5" customHeight="1" x14ac:dyDescent="0.5">
      <c r="A23" s="176"/>
      <c r="B23" s="178"/>
      <c r="C23" s="177"/>
      <c r="D23" s="177"/>
    </row>
    <row r="24" spans="1:4" ht="19.5" customHeight="1" x14ac:dyDescent="0.5">
      <c r="A24" s="176"/>
      <c r="B24" s="178"/>
      <c r="C24" s="177"/>
      <c r="D24" s="177"/>
    </row>
    <row r="25" spans="1:4" ht="19.5" customHeight="1" x14ac:dyDescent="0.5">
      <c r="A25" s="176"/>
      <c r="B25" s="178"/>
      <c r="C25" s="177"/>
      <c r="D25" s="177"/>
    </row>
    <row r="26" spans="1:4" ht="19.5" customHeight="1" x14ac:dyDescent="0.5">
      <c r="A26" s="176"/>
      <c r="B26" s="178"/>
      <c r="C26" s="177"/>
      <c r="D26" s="177"/>
    </row>
    <row r="27" spans="1:4" ht="19.5" customHeight="1" x14ac:dyDescent="0.5">
      <c r="A27" s="176"/>
      <c r="B27" s="178"/>
      <c r="C27" s="177"/>
      <c r="D27" s="177"/>
    </row>
    <row r="28" spans="1:4" ht="19.5" customHeight="1" x14ac:dyDescent="0.5">
      <c r="A28" s="176"/>
      <c r="B28" s="178"/>
      <c r="C28" s="177"/>
      <c r="D28" s="177"/>
    </row>
    <row r="29" spans="1:4" ht="19.5" customHeight="1" x14ac:dyDescent="0.5">
      <c r="A29" s="180"/>
      <c r="B29" s="182"/>
      <c r="C29" s="181"/>
      <c r="D29" s="181"/>
    </row>
    <row r="30" spans="1:4" ht="19.5" customHeight="1" x14ac:dyDescent="0.5">
      <c r="A30" s="180"/>
      <c r="B30" s="182"/>
      <c r="C30" s="181"/>
      <c r="D30" s="181"/>
    </row>
    <row r="31" spans="1:4" ht="19.5" customHeight="1" x14ac:dyDescent="0.5">
      <c r="A31" s="176"/>
      <c r="B31" s="178"/>
      <c r="C31" s="177"/>
      <c r="D31" s="177"/>
    </row>
    <row r="32" spans="1:4" ht="19.5" customHeight="1" x14ac:dyDescent="0.5">
      <c r="A32" s="176"/>
      <c r="B32" s="178"/>
      <c r="C32" s="177"/>
      <c r="D32" s="177"/>
    </row>
    <row r="33" spans="1:4" ht="19.5" customHeight="1" x14ac:dyDescent="0.5">
      <c r="A33" s="176"/>
      <c r="B33" s="178"/>
      <c r="C33" s="177"/>
      <c r="D33" s="177"/>
    </row>
    <row r="34" spans="1:4" ht="19.5" customHeight="1" x14ac:dyDescent="0.5">
      <c r="A34" s="176"/>
      <c r="B34" s="178"/>
      <c r="C34" s="177"/>
      <c r="D34" s="177"/>
    </row>
    <row r="35" spans="1:4" ht="19.5" customHeight="1" x14ac:dyDescent="0.5">
      <c r="A35" s="169"/>
      <c r="B35" s="170"/>
      <c r="C35" s="143"/>
      <c r="D35" s="143"/>
    </row>
    <row r="36" spans="1:4" ht="24.9" customHeight="1" x14ac:dyDescent="0.5">
      <c r="A36" s="152" t="s">
        <v>134</v>
      </c>
      <c r="B36" s="153"/>
      <c r="C36" s="154"/>
      <c r="D36" s="154"/>
    </row>
    <row r="37" spans="1:4" ht="15.9" customHeight="1" x14ac:dyDescent="0.5">
      <c r="A37" s="155"/>
      <c r="B37" s="156"/>
      <c r="C37" s="156"/>
      <c r="D37" s="156"/>
    </row>
    <row r="38" spans="1:4" ht="15.9" customHeight="1" x14ac:dyDescent="0.5">
      <c r="A38" s="157"/>
      <c r="B38" s="157"/>
      <c r="C38" s="157"/>
      <c r="D38" s="157"/>
    </row>
    <row r="39" spans="1:4" ht="15.9" customHeight="1" x14ac:dyDescent="0.5">
      <c r="A39" s="155"/>
      <c r="B39" s="156"/>
      <c r="C39" s="156"/>
      <c r="D39" s="156"/>
    </row>
    <row r="40" spans="1:4" ht="15.9" customHeight="1" x14ac:dyDescent="0.5">
      <c r="A40" s="155"/>
      <c r="B40" s="156"/>
      <c r="C40" s="156"/>
      <c r="D40" s="156"/>
    </row>
    <row r="41" spans="1:4" ht="15.9" customHeight="1" x14ac:dyDescent="0.5">
      <c r="A41" s="158"/>
      <c r="B41" s="158"/>
      <c r="C41" s="158"/>
      <c r="D41" s="158"/>
    </row>
    <row r="42" spans="1:4" ht="15.9" customHeight="1" x14ac:dyDescent="0.5">
      <c r="A42" s="158"/>
      <c r="B42" s="158"/>
      <c r="C42" s="158"/>
      <c r="D42" s="158"/>
    </row>
    <row r="43" spans="1:4" ht="15.9" customHeight="1" x14ac:dyDescent="0.5">
      <c r="A43" s="158"/>
      <c r="B43" s="158"/>
      <c r="C43" s="158"/>
      <c r="D43" s="158"/>
    </row>
    <row r="44" spans="1:4" ht="15.9" customHeight="1" x14ac:dyDescent="0.5">
      <c r="A44" s="186"/>
      <c r="B44" s="156"/>
      <c r="C44" s="156"/>
      <c r="D44" s="156"/>
    </row>
    <row r="45" spans="1:4" ht="15.9" customHeight="1" x14ac:dyDescent="0.5">
      <c r="A45" s="40"/>
      <c r="B45" s="39"/>
      <c r="C45" s="39"/>
      <c r="D45" s="39"/>
    </row>
    <row r="46" spans="1:4" ht="15.9" customHeight="1" x14ac:dyDescent="0.5">
      <c r="A46" s="40"/>
      <c r="B46" s="39"/>
      <c r="C46" s="39"/>
      <c r="D46" s="39"/>
    </row>
    <row r="47" spans="1:4" ht="15.9" customHeight="1" x14ac:dyDescent="0.5">
      <c r="A47" s="40"/>
      <c r="B47" s="39"/>
      <c r="C47" s="39"/>
      <c r="D47" s="39"/>
    </row>
    <row r="48" spans="1:4" ht="18" customHeight="1" x14ac:dyDescent="0.5">
      <c r="A48" s="41"/>
      <c r="B48" s="41"/>
      <c r="C48" s="41"/>
      <c r="D48" s="41"/>
    </row>
    <row r="49" spans="1:4" ht="18" customHeight="1" x14ac:dyDescent="0.5">
      <c r="A49" s="41"/>
      <c r="B49" s="41"/>
      <c r="C49" s="41"/>
      <c r="D49" s="41"/>
    </row>
    <row r="50" spans="1:4" ht="18" customHeight="1" x14ac:dyDescent="0.5">
      <c r="A50" s="41"/>
      <c r="B50" s="41"/>
      <c r="C50" s="41"/>
      <c r="D50" s="41"/>
    </row>
    <row r="51" spans="1:4" ht="18" customHeight="1" x14ac:dyDescent="0.5">
      <c r="A51" s="41"/>
      <c r="B51" s="41"/>
      <c r="C51" s="41"/>
      <c r="D51" s="41"/>
    </row>
    <row r="52" spans="1:4" ht="12.75" customHeight="1" x14ac:dyDescent="0.5"/>
    <row r="53" spans="1:4" ht="12.75" customHeight="1" x14ac:dyDescent="0.5"/>
    <row r="54" spans="1:4" ht="12.75" customHeight="1" x14ac:dyDescent="0.5"/>
    <row r="55" spans="1:4" ht="12.75" customHeight="1" x14ac:dyDescent="0.5"/>
    <row r="56" spans="1:4" ht="12.75" customHeight="1" x14ac:dyDescent="0.5"/>
    <row r="57" spans="1:4" ht="12.75" customHeight="1" x14ac:dyDescent="0.5"/>
    <row r="58" spans="1:4" ht="12.75" customHeight="1" x14ac:dyDescent="0.5"/>
    <row r="59" spans="1:4" ht="12.75" customHeight="1" x14ac:dyDescent="0.5"/>
    <row r="60" spans="1:4" ht="12.75" customHeight="1" x14ac:dyDescent="0.5"/>
    <row r="61" spans="1:4" ht="12.75" customHeight="1" x14ac:dyDescent="0.5"/>
    <row r="62" spans="1:4" ht="12.75" customHeight="1" x14ac:dyDescent="0.5"/>
    <row r="63" spans="1:4" ht="12.75" customHeight="1" x14ac:dyDescent="0.5"/>
    <row r="64" spans="1:4" ht="12.75" customHeight="1" x14ac:dyDescent="0.5"/>
    <row r="65" ht="12.75" customHeight="1" x14ac:dyDescent="0.5"/>
    <row r="66" ht="12.75" customHeight="1" x14ac:dyDescent="0.5"/>
    <row r="67" ht="12.75" customHeight="1" x14ac:dyDescent="0.5"/>
    <row r="68" ht="12.75" customHeight="1" x14ac:dyDescent="0.5"/>
    <row r="69" ht="12.75" customHeight="1" x14ac:dyDescent="0.5"/>
    <row r="70" ht="12.75" customHeight="1" x14ac:dyDescent="0.5"/>
    <row r="71" ht="12.75" customHeight="1" x14ac:dyDescent="0.5"/>
    <row r="72" ht="12.75" customHeight="1" x14ac:dyDescent="0.5"/>
    <row r="73" ht="12.75" customHeight="1" x14ac:dyDescent="0.5"/>
    <row r="74" ht="12.75" customHeight="1" x14ac:dyDescent="0.5"/>
    <row r="75" ht="12.75" customHeight="1" x14ac:dyDescent="0.5"/>
    <row r="76" ht="12.75" customHeight="1" x14ac:dyDescent="0.5"/>
    <row r="77" ht="12.75" customHeight="1" x14ac:dyDescent="0.5"/>
    <row r="78" ht="12.75" customHeight="1" x14ac:dyDescent="0.5"/>
    <row r="79" ht="12.75" customHeight="1" x14ac:dyDescent="0.5"/>
    <row r="80" ht="12.75" customHeight="1" x14ac:dyDescent="0.5"/>
    <row r="81" ht="12.75" customHeight="1" x14ac:dyDescent="0.5"/>
    <row r="82" ht="12.75" customHeight="1" x14ac:dyDescent="0.5"/>
    <row r="83" ht="12.75" customHeight="1" x14ac:dyDescent="0.5"/>
    <row r="84" ht="12.75" customHeight="1" x14ac:dyDescent="0.5"/>
    <row r="85" ht="12.75" customHeight="1" x14ac:dyDescent="0.5"/>
    <row r="86" ht="12.75" customHeight="1" x14ac:dyDescent="0.5"/>
    <row r="87" ht="12.75" customHeight="1" x14ac:dyDescent="0.5"/>
    <row r="88" ht="12.75" customHeight="1" x14ac:dyDescent="0.5"/>
    <row r="89" ht="12.75" customHeight="1" x14ac:dyDescent="0.5"/>
    <row r="90" ht="12.75" customHeight="1" x14ac:dyDescent="0.5"/>
    <row r="91" ht="12.75" customHeight="1" x14ac:dyDescent="0.5"/>
    <row r="92" ht="12.75" customHeight="1" x14ac:dyDescent="0.5"/>
    <row r="93" ht="12.75" customHeight="1" x14ac:dyDescent="0.5"/>
    <row r="94" ht="12.75" customHeight="1" x14ac:dyDescent="0.5"/>
    <row r="95" ht="12.75" customHeight="1" x14ac:dyDescent="0.5"/>
    <row r="96" ht="12.75" customHeight="1" x14ac:dyDescent="0.5"/>
    <row r="97" ht="12.75" customHeight="1" x14ac:dyDescent="0.5"/>
    <row r="98" ht="12.75" customHeight="1" x14ac:dyDescent="0.5"/>
    <row r="99" ht="12.75" customHeight="1" x14ac:dyDescent="0.5"/>
    <row r="100" ht="12.75" customHeight="1" x14ac:dyDescent="0.5"/>
    <row r="101" ht="12.75" customHeight="1" x14ac:dyDescent="0.5"/>
    <row r="102" ht="12.75" customHeight="1" x14ac:dyDescent="0.5"/>
    <row r="103" ht="12.75" customHeight="1" x14ac:dyDescent="0.5"/>
    <row r="104" ht="12.75" customHeight="1" x14ac:dyDescent="0.5"/>
    <row r="105" ht="12.75" customHeight="1" x14ac:dyDescent="0.5"/>
    <row r="106" ht="12.75" customHeight="1" x14ac:dyDescent="0.5"/>
    <row r="107" ht="12.75" customHeight="1" x14ac:dyDescent="0.5"/>
    <row r="108" ht="12.75" customHeight="1" x14ac:dyDescent="0.5"/>
    <row r="109" ht="12.75" customHeight="1" x14ac:dyDescent="0.5"/>
    <row r="110" ht="12.75" customHeight="1" x14ac:dyDescent="0.5"/>
    <row r="111" ht="12.75" customHeight="1" x14ac:dyDescent="0.5"/>
    <row r="112" ht="12.75" customHeight="1" x14ac:dyDescent="0.5"/>
    <row r="113" ht="12.75" customHeight="1" x14ac:dyDescent="0.5"/>
    <row r="114" ht="12.75" customHeight="1" x14ac:dyDescent="0.5"/>
    <row r="115" ht="12.75" customHeight="1" x14ac:dyDescent="0.5"/>
    <row r="116" ht="12.75" customHeight="1" x14ac:dyDescent="0.5"/>
    <row r="117" ht="12.75" customHeight="1" x14ac:dyDescent="0.5"/>
    <row r="118" ht="12.75" customHeight="1" x14ac:dyDescent="0.5"/>
    <row r="119" ht="12.75" customHeight="1" x14ac:dyDescent="0.5"/>
    <row r="120" ht="12.75" customHeight="1" x14ac:dyDescent="0.5"/>
    <row r="121" ht="12.75" customHeight="1" x14ac:dyDescent="0.5"/>
    <row r="122" ht="12.75" customHeight="1" x14ac:dyDescent="0.5"/>
    <row r="123" ht="12.75" customHeight="1" x14ac:dyDescent="0.5"/>
    <row r="124" ht="12.75" customHeight="1" x14ac:dyDescent="0.5"/>
    <row r="125" ht="12.75" customHeight="1" x14ac:dyDescent="0.5"/>
    <row r="126" ht="12.75" customHeight="1" x14ac:dyDescent="0.5"/>
    <row r="127" ht="12.75" customHeight="1" x14ac:dyDescent="0.5"/>
    <row r="128" ht="12.75" customHeight="1" x14ac:dyDescent="0.5"/>
    <row r="129" ht="12.75" customHeight="1" x14ac:dyDescent="0.5"/>
    <row r="130" ht="12.75" customHeight="1" x14ac:dyDescent="0.5"/>
    <row r="131" ht="12.75" customHeight="1" x14ac:dyDescent="0.5"/>
    <row r="132" ht="12.75" customHeight="1" x14ac:dyDescent="0.5"/>
    <row r="133" ht="12.75" customHeight="1" x14ac:dyDescent="0.5"/>
    <row r="134" ht="12.75" customHeight="1" x14ac:dyDescent="0.5"/>
    <row r="135" ht="12.75" customHeight="1" x14ac:dyDescent="0.5"/>
    <row r="136" ht="12.75" customHeight="1" x14ac:dyDescent="0.5"/>
    <row r="137" ht="12.75" customHeight="1" x14ac:dyDescent="0.5"/>
    <row r="138" ht="12.75" customHeight="1" x14ac:dyDescent="0.5"/>
    <row r="139" ht="12.75" customHeight="1" x14ac:dyDescent="0.5"/>
    <row r="140" ht="12.75" customHeight="1" x14ac:dyDescent="0.5"/>
    <row r="141" ht="12.75" customHeight="1" x14ac:dyDescent="0.5"/>
    <row r="142" ht="12.75" customHeight="1" x14ac:dyDescent="0.5"/>
    <row r="143" ht="12.75" customHeight="1" x14ac:dyDescent="0.5"/>
    <row r="144" ht="12.75" customHeight="1" x14ac:dyDescent="0.5"/>
    <row r="145" ht="12.75" customHeight="1" x14ac:dyDescent="0.5"/>
    <row r="146" ht="12.75" customHeight="1" x14ac:dyDescent="0.5"/>
    <row r="147" ht="12.75" customHeight="1" x14ac:dyDescent="0.5"/>
    <row r="148" ht="12.75" customHeight="1" x14ac:dyDescent="0.5"/>
    <row r="149" ht="12.75" customHeight="1" x14ac:dyDescent="0.5"/>
    <row r="150" ht="12.75" customHeight="1" x14ac:dyDescent="0.5"/>
    <row r="151" ht="12.75" customHeight="1" x14ac:dyDescent="0.5"/>
    <row r="152" ht="12.75" customHeight="1" x14ac:dyDescent="0.5"/>
    <row r="153" ht="12.75" customHeight="1" x14ac:dyDescent="0.5"/>
    <row r="154" ht="12.75" customHeight="1" x14ac:dyDescent="0.5"/>
    <row r="155" ht="12.75" customHeight="1" x14ac:dyDescent="0.5"/>
    <row r="156" ht="12.75" customHeight="1" x14ac:dyDescent="0.5"/>
    <row r="157" ht="12.75" customHeight="1" x14ac:dyDescent="0.5"/>
    <row r="158" ht="12.75" customHeight="1" x14ac:dyDescent="0.5"/>
    <row r="159" ht="12.75" customHeight="1" x14ac:dyDescent="0.5"/>
    <row r="160" ht="12.75" customHeight="1" x14ac:dyDescent="0.5"/>
    <row r="161" ht="12.75" customHeight="1" x14ac:dyDescent="0.5"/>
    <row r="162" ht="12.75" customHeight="1" x14ac:dyDescent="0.5"/>
    <row r="163" ht="12.75" customHeight="1" x14ac:dyDescent="0.5"/>
    <row r="164" ht="12.75" customHeight="1" x14ac:dyDescent="0.5"/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workbookViewId="0">
      <selection activeCell="A5" sqref="A5:D5"/>
    </sheetView>
  </sheetViews>
  <sheetFormatPr defaultRowHeight="13.2" x14ac:dyDescent="0.25"/>
  <cols>
    <col min="1" max="1" width="33.5546875" style="55" customWidth="1"/>
    <col min="2" max="4" width="21" style="55" customWidth="1"/>
    <col min="5" max="5" width="16.6640625" style="55" customWidth="1"/>
    <col min="6" max="6" width="20.6640625" style="55" customWidth="1"/>
    <col min="7" max="16384" width="8.88671875" style="55"/>
  </cols>
  <sheetData>
    <row r="1" spans="1:12" ht="15.75" customHeight="1" x14ac:dyDescent="0.5">
      <c r="A1" s="253" t="s">
        <v>0</v>
      </c>
      <c r="B1" s="253"/>
      <c r="C1" s="253"/>
      <c r="D1" s="253"/>
      <c r="E1" s="126"/>
      <c r="F1" s="126"/>
      <c r="G1" s="175"/>
      <c r="H1" s="175"/>
      <c r="I1" s="1"/>
      <c r="J1" s="1"/>
      <c r="K1" s="187"/>
    </row>
    <row r="2" spans="1:12" ht="15.75" customHeight="1" x14ac:dyDescent="0.5">
      <c r="A2" s="253"/>
      <c r="B2" s="253"/>
      <c r="C2" s="253"/>
      <c r="D2" s="253"/>
      <c r="E2" s="126"/>
      <c r="F2" s="126"/>
      <c r="G2" s="175"/>
      <c r="H2" s="175"/>
      <c r="I2" s="1"/>
      <c r="J2" s="1"/>
      <c r="K2" s="187"/>
    </row>
    <row r="3" spans="1:12" ht="12.75" customHeight="1" x14ac:dyDescent="0.3">
      <c r="A3" s="254" t="s">
        <v>529</v>
      </c>
      <c r="B3" s="254"/>
      <c r="C3" s="254"/>
      <c r="D3" s="254"/>
      <c r="E3" s="188"/>
      <c r="F3" s="188"/>
      <c r="G3" s="3"/>
      <c r="H3" s="3"/>
      <c r="I3" s="3"/>
      <c r="J3" s="3"/>
    </row>
    <row r="4" spans="1:12" ht="12.75" customHeight="1" x14ac:dyDescent="0.3">
      <c r="A4" s="254"/>
      <c r="B4" s="254"/>
      <c r="C4" s="254"/>
      <c r="D4" s="254"/>
      <c r="E4" s="188"/>
      <c r="F4" s="188"/>
      <c r="G4" s="3"/>
      <c r="H4" s="3"/>
      <c r="I4" s="3"/>
      <c r="J4" s="3"/>
    </row>
    <row r="5" spans="1:12" ht="15" customHeight="1" x14ac:dyDescent="0.3">
      <c r="A5" s="379" t="s">
        <v>530</v>
      </c>
      <c r="B5" s="379"/>
      <c r="C5" s="379"/>
      <c r="D5" s="379"/>
      <c r="E5" s="139"/>
      <c r="F5" s="139"/>
      <c r="G5" s="3"/>
      <c r="H5" s="3"/>
      <c r="I5" s="3"/>
      <c r="J5" s="3"/>
    </row>
    <row r="6" spans="1:12" ht="15" customHeight="1" x14ac:dyDescent="0.4">
      <c r="A6" s="318" t="s">
        <v>470</v>
      </c>
      <c r="B6" s="319"/>
      <c r="C6" s="319"/>
      <c r="D6" s="320"/>
      <c r="E6" s="189"/>
    </row>
    <row r="7" spans="1:12" ht="15" customHeight="1" x14ac:dyDescent="0.25">
      <c r="A7" s="321"/>
      <c r="B7" s="322"/>
      <c r="C7" s="322"/>
      <c r="D7" s="323"/>
      <c r="E7" s="174"/>
      <c r="F7" s="174"/>
      <c r="G7" s="174"/>
      <c r="H7" s="174"/>
      <c r="I7" s="174"/>
      <c r="J7" s="174"/>
      <c r="K7" s="174"/>
      <c r="L7" s="174"/>
    </row>
    <row r="8" spans="1:12" ht="15" customHeight="1" x14ac:dyDescent="0.25">
      <c r="A8" s="349"/>
      <c r="B8" s="349"/>
      <c r="C8" s="349"/>
      <c r="D8" s="349"/>
      <c r="E8" s="174"/>
      <c r="F8" s="174"/>
      <c r="G8" s="174"/>
      <c r="H8" s="174"/>
      <c r="I8" s="174"/>
      <c r="J8" s="174"/>
      <c r="K8" s="174"/>
      <c r="L8" s="174"/>
    </row>
    <row r="9" spans="1:12" ht="20.100000000000001" customHeight="1" x14ac:dyDescent="0.25">
      <c r="A9" s="275" t="s">
        <v>525</v>
      </c>
      <c r="B9" s="275" t="s">
        <v>526</v>
      </c>
      <c r="C9" s="275" t="s">
        <v>516</v>
      </c>
      <c r="D9" s="275" t="s">
        <v>506</v>
      </c>
      <c r="E9" s="174"/>
      <c r="F9" s="174"/>
      <c r="G9" s="174"/>
      <c r="H9" s="174"/>
      <c r="I9" s="174"/>
      <c r="J9" s="174"/>
      <c r="K9" s="174"/>
      <c r="L9" s="174"/>
    </row>
    <row r="10" spans="1:12" ht="20.100000000000001" customHeight="1" x14ac:dyDescent="0.25">
      <c r="A10" s="275"/>
      <c r="B10" s="275"/>
      <c r="C10" s="275"/>
      <c r="D10" s="275"/>
      <c r="E10" s="174"/>
      <c r="F10" s="174"/>
      <c r="G10" s="174"/>
      <c r="H10" s="174"/>
      <c r="I10" s="174"/>
      <c r="J10" s="174"/>
      <c r="K10" s="174"/>
      <c r="L10" s="174"/>
    </row>
    <row r="11" spans="1:12" ht="20.100000000000001" customHeight="1" x14ac:dyDescent="0.25">
      <c r="A11" s="160"/>
      <c r="B11" s="57"/>
      <c r="C11" s="190"/>
      <c r="D11" s="190"/>
      <c r="E11" s="174"/>
      <c r="F11" s="174"/>
      <c r="G11" s="174"/>
      <c r="H11" s="174"/>
      <c r="I11" s="174"/>
      <c r="J11" s="174"/>
      <c r="K11" s="174"/>
      <c r="L11" s="174"/>
    </row>
    <row r="12" spans="1:12" ht="20.100000000000001" customHeight="1" x14ac:dyDescent="0.25">
      <c r="A12" s="160" t="s">
        <v>531</v>
      </c>
      <c r="B12" s="57"/>
      <c r="C12" s="190"/>
      <c r="D12" s="181"/>
      <c r="E12" s="174"/>
      <c r="F12" s="174"/>
      <c r="G12" s="174"/>
      <c r="H12" s="174"/>
      <c r="I12" s="174"/>
      <c r="J12" s="174"/>
      <c r="K12" s="174"/>
      <c r="L12" s="174"/>
    </row>
    <row r="13" spans="1:12" ht="20.100000000000001" customHeight="1" x14ac:dyDescent="0.25">
      <c r="A13" s="166"/>
      <c r="B13" s="57"/>
      <c r="C13" s="190"/>
      <c r="D13" s="190"/>
      <c r="E13" s="174"/>
      <c r="F13" s="174"/>
      <c r="G13" s="174"/>
      <c r="H13" s="174"/>
      <c r="I13" s="174"/>
      <c r="J13" s="174"/>
      <c r="K13" s="174"/>
      <c r="L13" s="174"/>
    </row>
    <row r="14" spans="1:12" ht="20.100000000000001" customHeight="1" x14ac:dyDescent="0.25">
      <c r="A14" s="160" t="s">
        <v>532</v>
      </c>
      <c r="B14" s="57"/>
      <c r="C14" s="190"/>
      <c r="D14" s="181"/>
      <c r="E14" s="174"/>
      <c r="F14" s="174"/>
      <c r="G14" s="174"/>
      <c r="H14" s="174"/>
      <c r="I14" s="174"/>
      <c r="J14" s="174"/>
      <c r="K14" s="174"/>
      <c r="L14" s="174"/>
    </row>
    <row r="15" spans="1:12" ht="20.100000000000001" customHeight="1" x14ac:dyDescent="0.25">
      <c r="A15" s="166"/>
      <c r="B15" s="57"/>
      <c r="C15" s="190"/>
      <c r="D15" s="190"/>
      <c r="E15" s="174"/>
      <c r="F15" s="174"/>
      <c r="G15" s="174"/>
      <c r="H15" s="174"/>
      <c r="I15" s="174"/>
      <c r="J15" s="174"/>
      <c r="K15" s="174"/>
      <c r="L15" s="174"/>
    </row>
    <row r="16" spans="1:12" ht="20.100000000000001" customHeight="1" x14ac:dyDescent="0.25">
      <c r="A16" s="160" t="s">
        <v>533</v>
      </c>
      <c r="B16" s="57"/>
      <c r="C16" s="190"/>
      <c r="D16" s="181"/>
      <c r="E16" s="174"/>
      <c r="F16" s="174"/>
      <c r="G16" s="174"/>
      <c r="H16" s="174"/>
      <c r="I16" s="174"/>
      <c r="J16" s="174"/>
      <c r="K16" s="174"/>
      <c r="L16" s="174"/>
    </row>
    <row r="17" spans="1:12" ht="20.100000000000001" customHeight="1" x14ac:dyDescent="0.25">
      <c r="A17" s="166"/>
      <c r="B17" s="182"/>
      <c r="C17" s="181"/>
      <c r="D17" s="181"/>
      <c r="E17" s="174"/>
      <c r="F17" s="174"/>
      <c r="G17" s="174"/>
      <c r="H17" s="174"/>
      <c r="I17" s="174"/>
      <c r="J17" s="174"/>
      <c r="K17" s="174"/>
      <c r="L17" s="174"/>
    </row>
    <row r="18" spans="1:12" ht="20.100000000000001" customHeight="1" x14ac:dyDescent="0.25">
      <c r="A18" s="160" t="s">
        <v>534</v>
      </c>
      <c r="B18" s="182"/>
      <c r="C18" s="181"/>
      <c r="D18" s="181"/>
      <c r="E18" s="174"/>
      <c r="F18" s="174"/>
      <c r="G18" s="174"/>
      <c r="H18" s="174"/>
      <c r="I18" s="174"/>
      <c r="J18" s="174"/>
      <c r="K18" s="174"/>
      <c r="L18" s="174"/>
    </row>
    <row r="19" spans="1:12" ht="20.100000000000001" customHeight="1" x14ac:dyDescent="0.25">
      <c r="A19" s="166"/>
      <c r="B19" s="57"/>
      <c r="C19" s="190"/>
      <c r="D19" s="190"/>
      <c r="E19" s="174"/>
      <c r="F19" s="174"/>
      <c r="G19" s="174"/>
      <c r="H19" s="174"/>
      <c r="I19" s="174"/>
      <c r="J19" s="174"/>
      <c r="K19" s="174"/>
      <c r="L19" s="174"/>
    </row>
    <row r="20" spans="1:12" ht="20.100000000000001" customHeight="1" x14ac:dyDescent="0.25">
      <c r="A20" s="166"/>
      <c r="B20" s="57"/>
      <c r="C20" s="190"/>
      <c r="D20" s="190"/>
      <c r="E20" s="174"/>
      <c r="F20" s="174"/>
      <c r="G20" s="174"/>
      <c r="H20" s="174"/>
      <c r="I20" s="174"/>
      <c r="J20" s="174"/>
      <c r="K20" s="174"/>
      <c r="L20" s="174"/>
    </row>
    <row r="21" spans="1:12" ht="20.100000000000001" customHeight="1" x14ac:dyDescent="0.25">
      <c r="A21" s="166"/>
      <c r="B21" s="57"/>
      <c r="C21" s="190"/>
      <c r="D21" s="190"/>
      <c r="E21" s="174"/>
      <c r="F21" s="174"/>
      <c r="G21" s="174"/>
      <c r="H21" s="174"/>
      <c r="I21" s="174"/>
      <c r="J21" s="174"/>
      <c r="K21" s="174"/>
      <c r="L21" s="174"/>
    </row>
    <row r="22" spans="1:12" ht="20.100000000000001" customHeight="1" x14ac:dyDescent="0.25">
      <c r="A22" s="166"/>
      <c r="B22" s="57"/>
      <c r="C22" s="190"/>
      <c r="D22" s="190"/>
      <c r="E22" s="174"/>
      <c r="F22" s="174"/>
      <c r="G22" s="174"/>
      <c r="H22" s="174"/>
      <c r="I22" s="174"/>
      <c r="J22" s="174"/>
      <c r="K22" s="174"/>
      <c r="L22" s="174"/>
    </row>
    <row r="23" spans="1:12" ht="20.100000000000001" customHeight="1" x14ac:dyDescent="0.25">
      <c r="A23" s="166"/>
      <c r="B23" s="57"/>
      <c r="C23" s="190"/>
      <c r="D23" s="190"/>
      <c r="E23" s="174"/>
      <c r="F23" s="174"/>
      <c r="G23" s="174"/>
      <c r="H23" s="174"/>
      <c r="I23" s="174"/>
      <c r="J23" s="174"/>
      <c r="K23" s="174"/>
      <c r="L23" s="174"/>
    </row>
    <row r="24" spans="1:12" ht="20.100000000000001" customHeight="1" x14ac:dyDescent="0.25">
      <c r="A24" s="166"/>
      <c r="B24" s="57"/>
      <c r="C24" s="190"/>
      <c r="D24" s="190"/>
      <c r="E24" s="174"/>
      <c r="F24" s="174"/>
      <c r="G24" s="174"/>
      <c r="H24" s="174"/>
      <c r="I24" s="174"/>
      <c r="J24" s="174"/>
      <c r="K24" s="174"/>
      <c r="L24" s="174"/>
    </row>
    <row r="25" spans="1:12" ht="20.100000000000001" customHeight="1" x14ac:dyDescent="0.25">
      <c r="A25" s="166"/>
      <c r="B25" s="57"/>
      <c r="C25" s="190"/>
      <c r="D25" s="190"/>
      <c r="E25" s="174"/>
      <c r="F25" s="174"/>
      <c r="G25" s="174"/>
      <c r="H25" s="174"/>
      <c r="I25" s="174"/>
      <c r="J25" s="174"/>
      <c r="K25" s="174"/>
      <c r="L25" s="174"/>
    </row>
    <row r="26" spans="1:12" ht="20.100000000000001" customHeight="1" x14ac:dyDescent="0.25">
      <c r="A26" s="166"/>
      <c r="B26" s="57"/>
      <c r="C26" s="190"/>
      <c r="D26" s="190"/>
      <c r="E26" s="174"/>
      <c r="F26" s="174"/>
      <c r="G26" s="174"/>
      <c r="H26" s="174"/>
      <c r="I26" s="174"/>
      <c r="J26" s="174"/>
      <c r="K26" s="174"/>
      <c r="L26" s="174"/>
    </row>
    <row r="27" spans="1:12" ht="20.100000000000001" customHeight="1" x14ac:dyDescent="0.25">
      <c r="A27" s="166"/>
      <c r="B27" s="57"/>
      <c r="C27" s="190"/>
      <c r="D27" s="190"/>
      <c r="E27" s="174"/>
      <c r="F27" s="174"/>
      <c r="G27" s="174"/>
      <c r="H27" s="174"/>
      <c r="I27" s="174"/>
      <c r="J27" s="174"/>
      <c r="K27" s="174"/>
      <c r="L27" s="174"/>
    </row>
    <row r="28" spans="1:12" ht="20.100000000000001" customHeight="1" x14ac:dyDescent="0.25">
      <c r="A28" s="166"/>
      <c r="B28" s="57"/>
      <c r="C28" s="190"/>
      <c r="D28" s="190"/>
      <c r="E28" s="174"/>
      <c r="F28" s="174"/>
      <c r="G28" s="174"/>
      <c r="H28" s="174"/>
      <c r="I28" s="174"/>
      <c r="J28" s="174"/>
      <c r="K28" s="174"/>
      <c r="L28" s="174"/>
    </row>
    <row r="29" spans="1:12" ht="20.100000000000001" customHeight="1" x14ac:dyDescent="0.25">
      <c r="A29" s="165"/>
      <c r="B29" s="57"/>
      <c r="C29" s="190"/>
      <c r="D29" s="190"/>
      <c r="E29" s="174"/>
      <c r="F29" s="174"/>
      <c r="G29" s="174"/>
      <c r="H29" s="174"/>
      <c r="I29" s="174"/>
      <c r="J29" s="174"/>
      <c r="K29" s="174"/>
      <c r="L29" s="174"/>
    </row>
    <row r="30" spans="1:12" ht="20.100000000000001" customHeight="1" x14ac:dyDescent="0.25">
      <c r="A30" s="163"/>
      <c r="B30" s="57"/>
      <c r="C30" s="190"/>
      <c r="D30" s="190"/>
      <c r="E30" s="174"/>
      <c r="F30" s="174"/>
      <c r="G30" s="174"/>
      <c r="H30" s="174"/>
      <c r="I30" s="174"/>
      <c r="J30" s="174"/>
      <c r="K30" s="174"/>
      <c r="L30" s="174"/>
    </row>
    <row r="31" spans="1:12" ht="20.100000000000001" customHeight="1" x14ac:dyDescent="0.25">
      <c r="A31" s="165"/>
      <c r="B31" s="57"/>
      <c r="C31" s="190"/>
      <c r="D31" s="190"/>
      <c r="E31" s="174"/>
      <c r="F31" s="174"/>
      <c r="G31" s="174"/>
      <c r="H31" s="174"/>
      <c r="I31" s="174"/>
      <c r="J31" s="174"/>
      <c r="K31" s="174"/>
      <c r="L31" s="174"/>
    </row>
    <row r="32" spans="1:12" ht="20.100000000000001" customHeight="1" x14ac:dyDescent="0.25">
      <c r="A32" s="163"/>
      <c r="B32" s="57"/>
      <c r="C32" s="190"/>
      <c r="D32" s="190"/>
      <c r="E32" s="174"/>
      <c r="F32" s="174"/>
      <c r="G32" s="174"/>
      <c r="H32" s="174"/>
      <c r="I32" s="174"/>
      <c r="J32" s="174"/>
      <c r="K32" s="174"/>
      <c r="L32" s="174"/>
    </row>
    <row r="33" spans="1:12" ht="20.100000000000001" customHeight="1" x14ac:dyDescent="0.25">
      <c r="A33" s="165"/>
      <c r="B33" s="182"/>
      <c r="C33" s="181"/>
      <c r="D33" s="181"/>
      <c r="E33" s="174"/>
      <c r="F33" s="174"/>
      <c r="G33" s="174"/>
      <c r="H33" s="174"/>
      <c r="I33" s="174"/>
      <c r="J33" s="174"/>
      <c r="K33" s="174"/>
      <c r="L33" s="174"/>
    </row>
    <row r="34" spans="1:12" ht="20.100000000000001" customHeight="1" x14ac:dyDescent="0.25">
      <c r="A34" s="165"/>
      <c r="B34" s="57"/>
      <c r="C34" s="190"/>
      <c r="D34" s="190"/>
      <c r="E34" s="174"/>
      <c r="F34" s="174"/>
      <c r="G34" s="174"/>
      <c r="H34" s="174"/>
      <c r="I34" s="174"/>
      <c r="J34" s="174"/>
      <c r="K34" s="174"/>
      <c r="L34" s="174"/>
    </row>
    <row r="35" spans="1:12" ht="24.9" customHeight="1" x14ac:dyDescent="0.25">
      <c r="A35" s="152" t="s">
        <v>134</v>
      </c>
      <c r="B35" s="153"/>
      <c r="C35" s="154"/>
      <c r="D35" s="154"/>
      <c r="E35" s="174"/>
      <c r="F35" s="174"/>
      <c r="G35" s="174"/>
      <c r="H35" s="174"/>
      <c r="I35" s="174"/>
      <c r="J35" s="174"/>
      <c r="K35" s="174"/>
      <c r="L35" s="174"/>
    </row>
    <row r="36" spans="1:12" ht="15.9" customHeight="1" x14ac:dyDescent="0.25">
      <c r="A36" s="155"/>
      <c r="B36" s="156"/>
      <c r="C36" s="156"/>
      <c r="D36" s="156"/>
      <c r="E36" s="174"/>
      <c r="F36" s="174"/>
      <c r="G36" s="174"/>
      <c r="H36" s="174"/>
      <c r="I36" s="174"/>
      <c r="J36" s="174"/>
      <c r="K36" s="174"/>
      <c r="L36" s="174"/>
    </row>
    <row r="37" spans="1:12" ht="15.9" customHeight="1" x14ac:dyDescent="0.25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</row>
    <row r="38" spans="1:12" ht="15.9" customHeight="1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</row>
    <row r="39" spans="1:12" ht="15.9" customHeight="1" x14ac:dyDescent="0.2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</row>
    <row r="40" spans="1:12" ht="15.9" customHeight="1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</row>
    <row r="41" spans="1:12" ht="15.9" customHeight="1" x14ac:dyDescent="0.2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</row>
    <row r="42" spans="1:12" ht="15.9" customHeight="1" x14ac:dyDescent="0.25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</row>
    <row r="43" spans="1:12" ht="15.9" customHeight="1" x14ac:dyDescent="0.25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</row>
    <row r="44" spans="1:12" ht="15.9" customHeight="1" x14ac:dyDescent="0.2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</row>
    <row r="45" spans="1:12" ht="15.9" customHeight="1" x14ac:dyDescent="0.25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</row>
    <row r="46" spans="1:12" ht="15.9" customHeight="1" x14ac:dyDescent="0.25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</row>
    <row r="47" spans="1:12" ht="18" customHeight="1" x14ac:dyDescent="0.25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</row>
    <row r="48" spans="1:12" ht="18" customHeight="1" x14ac:dyDescent="0.25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</row>
    <row r="49" spans="1:12" ht="18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</row>
    <row r="50" spans="1:12" ht="18" customHeight="1" x14ac:dyDescent="0.25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</row>
    <row r="51" spans="1:12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</row>
    <row r="52" spans="1:12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</row>
    <row r="53" spans="1:12" x14ac:dyDescent="0.25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</row>
    <row r="54" spans="1:12" x14ac:dyDescent="0.25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</row>
    <row r="55" spans="1:12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</row>
    <row r="56" spans="1:12" x14ac:dyDescent="0.25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</row>
    <row r="57" spans="1:12" x14ac:dyDescent="0.25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</row>
    <row r="58" spans="1:12" x14ac:dyDescent="0.25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</row>
    <row r="59" spans="1:12" x14ac:dyDescent="0.25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</row>
    <row r="60" spans="1:12" x14ac:dyDescent="0.25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</row>
    <row r="61" spans="1:12" x14ac:dyDescent="0.25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</row>
    <row r="62" spans="1:12" x14ac:dyDescent="0.25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</row>
    <row r="63" spans="1:12" x14ac:dyDescent="0.25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</row>
    <row r="64" spans="1:12" x14ac:dyDescent="0.25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</row>
    <row r="65" spans="1:12" x14ac:dyDescent="0.25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</row>
    <row r="66" spans="1:12" x14ac:dyDescent="0.25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</row>
    <row r="67" spans="1:12" x14ac:dyDescent="0.25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</row>
    <row r="68" spans="1:12" x14ac:dyDescent="0.25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</row>
    <row r="69" spans="1:12" x14ac:dyDescent="0.25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</row>
    <row r="70" spans="1:12" x14ac:dyDescent="0.25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</row>
    <row r="71" spans="1:12" x14ac:dyDescent="0.25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</row>
    <row r="72" spans="1:12" x14ac:dyDescent="0.25">
      <c r="A72" s="174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</row>
    <row r="73" spans="1:12" x14ac:dyDescent="0.25">
      <c r="A73" s="174"/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</row>
    <row r="74" spans="1:12" x14ac:dyDescent="0.25">
      <c r="A74" s="174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</row>
    <row r="75" spans="1:12" x14ac:dyDescent="0.25">
      <c r="A75" s="174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</row>
    <row r="76" spans="1:12" x14ac:dyDescent="0.25">
      <c r="A76" s="174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</row>
    <row r="77" spans="1:12" x14ac:dyDescent="0.25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</row>
    <row r="78" spans="1:12" x14ac:dyDescent="0.25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</row>
    <row r="79" spans="1:12" x14ac:dyDescent="0.25">
      <c r="A79" s="174"/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</row>
    <row r="80" spans="1:12" x14ac:dyDescent="0.25">
      <c r="A80" s="174"/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</row>
    <row r="81" spans="1:12" x14ac:dyDescent="0.25">
      <c r="A81" s="174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</row>
    <row r="82" spans="1:12" x14ac:dyDescent="0.25">
      <c r="A82" s="174"/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</row>
    <row r="83" spans="1:12" x14ac:dyDescent="0.25">
      <c r="A83" s="174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</row>
    <row r="84" spans="1:12" x14ac:dyDescent="0.25">
      <c r="A84" s="174"/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</row>
    <row r="85" spans="1:12" x14ac:dyDescent="0.25">
      <c r="A85" s="174"/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</row>
    <row r="86" spans="1:12" x14ac:dyDescent="0.25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</row>
    <row r="87" spans="1:12" x14ac:dyDescent="0.25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</row>
    <row r="88" spans="1:12" x14ac:dyDescent="0.25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</row>
    <row r="89" spans="1:12" x14ac:dyDescent="0.25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</row>
    <row r="90" spans="1:12" x14ac:dyDescent="0.25">
      <c r="A90" s="174"/>
      <c r="B90" s="174"/>
      <c r="C90" s="174"/>
      <c r="D90" s="174"/>
    </row>
    <row r="91" spans="1:12" x14ac:dyDescent="0.25">
      <c r="A91" s="174"/>
      <c r="B91" s="174"/>
      <c r="C91" s="174"/>
      <c r="D91" s="174"/>
    </row>
    <row r="92" spans="1:12" x14ac:dyDescent="0.25">
      <c r="A92" s="174"/>
      <c r="B92" s="174"/>
      <c r="C92" s="174"/>
      <c r="D92" s="174"/>
    </row>
    <row r="93" spans="1:12" x14ac:dyDescent="0.25">
      <c r="A93" s="174"/>
      <c r="B93" s="174"/>
      <c r="C93" s="174"/>
      <c r="D93" s="174"/>
    </row>
    <row r="94" spans="1:12" x14ac:dyDescent="0.25">
      <c r="A94" s="174"/>
      <c r="B94" s="174"/>
      <c r="C94" s="174"/>
      <c r="D94" s="174"/>
    </row>
    <row r="95" spans="1:12" x14ac:dyDescent="0.25">
      <c r="A95" s="174"/>
      <c r="B95" s="174"/>
      <c r="C95" s="174"/>
      <c r="D95" s="174"/>
    </row>
    <row r="96" spans="1:12" x14ac:dyDescent="0.25">
      <c r="A96" s="174"/>
      <c r="B96" s="174"/>
      <c r="C96" s="174"/>
      <c r="D96" s="174"/>
    </row>
    <row r="97" spans="1:4" x14ac:dyDescent="0.25">
      <c r="A97" s="174"/>
      <c r="B97" s="174"/>
      <c r="C97" s="174"/>
      <c r="D97" s="174"/>
    </row>
    <row r="98" spans="1:4" x14ac:dyDescent="0.25">
      <c r="A98" s="174"/>
      <c r="B98" s="174"/>
      <c r="C98" s="174"/>
      <c r="D98" s="174"/>
    </row>
    <row r="99" spans="1:4" x14ac:dyDescent="0.25">
      <c r="A99" s="174"/>
      <c r="B99" s="174"/>
      <c r="C99" s="174"/>
      <c r="D99" s="174"/>
    </row>
    <row r="100" spans="1:4" x14ac:dyDescent="0.25">
      <c r="A100" s="174"/>
      <c r="B100" s="174"/>
      <c r="C100" s="174"/>
      <c r="D100" s="174"/>
    </row>
    <row r="101" spans="1:4" x14ac:dyDescent="0.25">
      <c r="A101" s="174"/>
      <c r="B101" s="174"/>
      <c r="C101" s="174"/>
      <c r="D101" s="174"/>
    </row>
    <row r="102" spans="1:4" x14ac:dyDescent="0.25">
      <c r="A102" s="174"/>
      <c r="B102" s="174"/>
      <c r="C102" s="174"/>
      <c r="D102" s="174"/>
    </row>
    <row r="103" spans="1:4" x14ac:dyDescent="0.25">
      <c r="A103" s="174"/>
      <c r="B103" s="174"/>
      <c r="C103" s="174"/>
      <c r="D103" s="174"/>
    </row>
    <row r="104" spans="1:4" x14ac:dyDescent="0.25">
      <c r="A104" s="174"/>
      <c r="B104" s="174"/>
      <c r="C104" s="174"/>
      <c r="D104" s="174"/>
    </row>
    <row r="105" spans="1:4" x14ac:dyDescent="0.25">
      <c r="A105" s="174"/>
      <c r="B105" s="174"/>
      <c r="C105" s="174"/>
      <c r="D105" s="174"/>
    </row>
    <row r="106" spans="1:4" x14ac:dyDescent="0.25">
      <c r="A106" s="174"/>
      <c r="B106" s="174"/>
      <c r="C106" s="174"/>
      <c r="D106" s="174"/>
    </row>
    <row r="107" spans="1:4" x14ac:dyDescent="0.25">
      <c r="A107" s="174"/>
      <c r="B107" s="174"/>
      <c r="C107" s="174"/>
      <c r="D107" s="174"/>
    </row>
    <row r="108" spans="1:4" x14ac:dyDescent="0.25">
      <c r="A108" s="174"/>
      <c r="B108" s="174"/>
      <c r="C108" s="174"/>
      <c r="D108" s="174"/>
    </row>
    <row r="109" spans="1:4" x14ac:dyDescent="0.25">
      <c r="A109" s="174"/>
      <c r="B109" s="174"/>
      <c r="C109" s="174"/>
      <c r="D109" s="174"/>
    </row>
    <row r="110" spans="1:4" x14ac:dyDescent="0.25">
      <c r="A110" s="174"/>
      <c r="B110" s="174"/>
      <c r="C110" s="174"/>
      <c r="D110" s="174"/>
    </row>
    <row r="111" spans="1:4" x14ac:dyDescent="0.25">
      <c r="A111" s="174"/>
      <c r="B111" s="174"/>
      <c r="C111" s="174"/>
      <c r="D111" s="174"/>
    </row>
    <row r="112" spans="1:4" x14ac:dyDescent="0.25">
      <c r="A112" s="174"/>
      <c r="B112" s="174"/>
      <c r="C112" s="174"/>
      <c r="D112" s="174"/>
    </row>
    <row r="113" spans="1:4" x14ac:dyDescent="0.25">
      <c r="A113" s="174"/>
      <c r="B113" s="174"/>
      <c r="C113" s="174"/>
      <c r="D113" s="174"/>
    </row>
    <row r="114" spans="1:4" x14ac:dyDescent="0.25">
      <c r="A114" s="174"/>
      <c r="B114" s="174"/>
      <c r="C114" s="174"/>
      <c r="D114" s="174"/>
    </row>
    <row r="115" spans="1:4" x14ac:dyDescent="0.25">
      <c r="A115" s="174"/>
      <c r="B115" s="174"/>
      <c r="C115" s="174"/>
      <c r="D115" s="174"/>
    </row>
    <row r="116" spans="1:4" x14ac:dyDescent="0.25">
      <c r="A116" s="174"/>
      <c r="B116" s="174"/>
      <c r="C116" s="174"/>
      <c r="D116" s="174"/>
    </row>
    <row r="117" spans="1:4" x14ac:dyDescent="0.25">
      <c r="A117" s="174"/>
      <c r="B117" s="174"/>
      <c r="C117" s="174"/>
      <c r="D117" s="174"/>
    </row>
    <row r="118" spans="1:4" x14ac:dyDescent="0.25">
      <c r="A118" s="174"/>
      <c r="B118" s="174"/>
      <c r="C118" s="174"/>
      <c r="D118" s="174"/>
    </row>
    <row r="119" spans="1:4" x14ac:dyDescent="0.25">
      <c r="A119" s="174"/>
      <c r="B119" s="174"/>
      <c r="C119" s="174"/>
      <c r="D119" s="174"/>
    </row>
    <row r="120" spans="1:4" x14ac:dyDescent="0.25">
      <c r="A120" s="174"/>
      <c r="B120" s="174"/>
      <c r="C120" s="174"/>
      <c r="D120" s="174"/>
    </row>
    <row r="121" spans="1:4" x14ac:dyDescent="0.25">
      <c r="A121" s="174"/>
      <c r="B121" s="174"/>
      <c r="C121" s="174"/>
      <c r="D121" s="174"/>
    </row>
    <row r="122" spans="1:4" x14ac:dyDescent="0.25">
      <c r="A122" s="174"/>
      <c r="B122" s="174"/>
      <c r="C122" s="174"/>
      <c r="D122" s="174"/>
    </row>
    <row r="123" spans="1:4" x14ac:dyDescent="0.25">
      <c r="A123" s="174"/>
      <c r="B123" s="174"/>
      <c r="C123" s="174"/>
      <c r="D123" s="174"/>
    </row>
    <row r="124" spans="1:4" x14ac:dyDescent="0.25">
      <c r="A124" s="174"/>
      <c r="B124" s="174"/>
      <c r="C124" s="174"/>
      <c r="D124" s="174"/>
    </row>
    <row r="125" spans="1:4" x14ac:dyDescent="0.25">
      <c r="A125" s="174"/>
      <c r="B125" s="174"/>
      <c r="C125" s="174"/>
      <c r="D125" s="174"/>
    </row>
    <row r="126" spans="1:4" x14ac:dyDescent="0.25">
      <c r="A126" s="174"/>
      <c r="B126" s="174"/>
      <c r="C126" s="174"/>
      <c r="D126" s="174"/>
    </row>
    <row r="127" spans="1:4" x14ac:dyDescent="0.25">
      <c r="A127" s="174"/>
      <c r="B127" s="174"/>
      <c r="C127" s="174"/>
      <c r="D127" s="174"/>
    </row>
    <row r="128" spans="1:4" x14ac:dyDescent="0.25">
      <c r="A128" s="174"/>
      <c r="B128" s="174"/>
      <c r="C128" s="174"/>
      <c r="D128" s="174"/>
    </row>
    <row r="129" spans="1:4" x14ac:dyDescent="0.25">
      <c r="A129" s="174"/>
      <c r="B129" s="174"/>
      <c r="C129" s="174"/>
      <c r="D129" s="174"/>
    </row>
    <row r="130" spans="1:4" x14ac:dyDescent="0.25">
      <c r="A130" s="174"/>
      <c r="B130" s="174"/>
      <c r="C130" s="174"/>
      <c r="D130" s="174"/>
    </row>
    <row r="131" spans="1:4" x14ac:dyDescent="0.25">
      <c r="A131" s="174"/>
      <c r="B131" s="174"/>
      <c r="C131" s="174"/>
      <c r="D131" s="174"/>
    </row>
    <row r="132" spans="1:4" x14ac:dyDescent="0.25">
      <c r="A132" s="174"/>
      <c r="B132" s="174"/>
      <c r="C132" s="174"/>
      <c r="D132" s="174"/>
    </row>
    <row r="133" spans="1:4" x14ac:dyDescent="0.25">
      <c r="A133" s="174"/>
      <c r="B133" s="174"/>
      <c r="C133" s="174"/>
      <c r="D133" s="174"/>
    </row>
    <row r="134" spans="1:4" x14ac:dyDescent="0.25">
      <c r="A134" s="174"/>
      <c r="B134" s="174"/>
      <c r="C134" s="174"/>
      <c r="D134" s="174"/>
    </row>
    <row r="135" spans="1:4" x14ac:dyDescent="0.25">
      <c r="A135" s="174"/>
      <c r="B135" s="174"/>
      <c r="C135" s="174"/>
      <c r="D135" s="174"/>
    </row>
    <row r="136" spans="1:4" x14ac:dyDescent="0.25">
      <c r="A136" s="174"/>
      <c r="B136" s="174"/>
      <c r="C136" s="174"/>
      <c r="D136" s="174"/>
    </row>
    <row r="137" spans="1:4" x14ac:dyDescent="0.25">
      <c r="A137" s="174"/>
      <c r="B137" s="174"/>
      <c r="C137" s="174"/>
      <c r="D137" s="174"/>
    </row>
    <row r="138" spans="1:4" x14ac:dyDescent="0.25">
      <c r="A138" s="174"/>
      <c r="B138" s="174"/>
      <c r="C138" s="174"/>
      <c r="D138" s="174"/>
    </row>
    <row r="139" spans="1:4" x14ac:dyDescent="0.25">
      <c r="A139" s="174"/>
      <c r="B139" s="174"/>
      <c r="C139" s="174"/>
      <c r="D139" s="174"/>
    </row>
    <row r="140" spans="1:4" x14ac:dyDescent="0.25">
      <c r="A140" s="174"/>
      <c r="B140" s="174"/>
      <c r="C140" s="174"/>
      <c r="D140" s="174"/>
    </row>
    <row r="141" spans="1:4" x14ac:dyDescent="0.25">
      <c r="A141" s="174"/>
      <c r="B141" s="174"/>
      <c r="C141" s="174"/>
      <c r="D141" s="174"/>
    </row>
    <row r="142" spans="1:4" x14ac:dyDescent="0.25">
      <c r="A142" s="174"/>
      <c r="B142" s="174"/>
      <c r="C142" s="174"/>
      <c r="D142" s="174"/>
    </row>
    <row r="143" spans="1:4" x14ac:dyDescent="0.25">
      <c r="A143" s="174"/>
      <c r="B143" s="174"/>
      <c r="C143" s="174"/>
      <c r="D143" s="174"/>
    </row>
    <row r="144" spans="1:4" x14ac:dyDescent="0.25">
      <c r="A144" s="174"/>
      <c r="B144" s="174"/>
      <c r="C144" s="174"/>
      <c r="D144" s="174"/>
    </row>
    <row r="145" spans="1:4" x14ac:dyDescent="0.25">
      <c r="A145" s="174"/>
      <c r="B145" s="174"/>
      <c r="C145" s="174"/>
      <c r="D145" s="174"/>
    </row>
    <row r="146" spans="1:4" x14ac:dyDescent="0.25">
      <c r="A146" s="174"/>
      <c r="B146" s="174"/>
      <c r="C146" s="174"/>
      <c r="D146" s="174"/>
    </row>
    <row r="147" spans="1:4" x14ac:dyDescent="0.25">
      <c r="A147" s="174"/>
      <c r="B147" s="174"/>
      <c r="C147" s="174"/>
      <c r="D147" s="174"/>
    </row>
    <row r="148" spans="1:4" x14ac:dyDescent="0.25">
      <c r="A148" s="174"/>
      <c r="B148" s="174"/>
      <c r="C148" s="174"/>
      <c r="D148" s="174"/>
    </row>
    <row r="149" spans="1:4" x14ac:dyDescent="0.25">
      <c r="A149" s="174"/>
      <c r="B149" s="174"/>
      <c r="C149" s="174"/>
      <c r="D149" s="174"/>
    </row>
    <row r="150" spans="1:4" x14ac:dyDescent="0.25">
      <c r="A150" s="174"/>
      <c r="B150" s="174"/>
      <c r="C150" s="174"/>
      <c r="D150" s="174"/>
    </row>
    <row r="151" spans="1:4" x14ac:dyDescent="0.25">
      <c r="A151" s="174"/>
      <c r="B151" s="174"/>
      <c r="C151" s="174"/>
      <c r="D151" s="174"/>
    </row>
    <row r="152" spans="1:4" x14ac:dyDescent="0.25">
      <c r="A152" s="174"/>
      <c r="B152" s="174"/>
      <c r="C152" s="174"/>
      <c r="D152" s="174"/>
    </row>
    <row r="153" spans="1:4" x14ac:dyDescent="0.25">
      <c r="A153" s="174"/>
      <c r="B153" s="174"/>
      <c r="C153" s="174"/>
      <c r="D153" s="174"/>
    </row>
    <row r="154" spans="1:4" x14ac:dyDescent="0.25">
      <c r="A154" s="174"/>
      <c r="B154" s="174"/>
      <c r="C154" s="174"/>
      <c r="D154" s="174"/>
    </row>
    <row r="155" spans="1:4" x14ac:dyDescent="0.25">
      <c r="A155" s="174"/>
      <c r="B155" s="174"/>
      <c r="C155" s="174"/>
      <c r="D155" s="174"/>
    </row>
    <row r="156" spans="1:4" x14ac:dyDescent="0.25">
      <c r="A156" s="174"/>
      <c r="B156" s="174"/>
      <c r="C156" s="174"/>
      <c r="D156" s="174"/>
    </row>
    <row r="157" spans="1:4" x14ac:dyDescent="0.25">
      <c r="A157" s="174"/>
      <c r="B157" s="174"/>
      <c r="C157" s="174"/>
      <c r="D157" s="174"/>
    </row>
    <row r="158" spans="1:4" x14ac:dyDescent="0.25">
      <c r="A158" s="174"/>
      <c r="B158" s="174"/>
      <c r="C158" s="174"/>
      <c r="D158" s="174"/>
    </row>
    <row r="159" spans="1:4" x14ac:dyDescent="0.25">
      <c r="A159" s="174"/>
      <c r="B159" s="174"/>
      <c r="C159" s="174"/>
      <c r="D159" s="174"/>
    </row>
    <row r="160" spans="1:4" x14ac:dyDescent="0.25">
      <c r="A160" s="174"/>
      <c r="B160" s="174"/>
      <c r="C160" s="174"/>
      <c r="D160" s="174"/>
    </row>
    <row r="161" spans="1:4" x14ac:dyDescent="0.25">
      <c r="A161" s="174"/>
      <c r="B161" s="174"/>
      <c r="C161" s="174"/>
      <c r="D161" s="174"/>
    </row>
    <row r="162" spans="1:4" x14ac:dyDescent="0.25">
      <c r="A162" s="174"/>
      <c r="B162" s="174"/>
      <c r="C162" s="174"/>
      <c r="D162" s="174"/>
    </row>
    <row r="163" spans="1:4" x14ac:dyDescent="0.25">
      <c r="A163" s="174"/>
      <c r="B163" s="174"/>
      <c r="C163" s="174"/>
      <c r="D163" s="174"/>
    </row>
    <row r="164" spans="1:4" x14ac:dyDescent="0.25">
      <c r="A164" s="174"/>
      <c r="B164" s="174"/>
      <c r="C164" s="174"/>
      <c r="D164" s="174"/>
    </row>
    <row r="165" spans="1:4" x14ac:dyDescent="0.25">
      <c r="A165" s="174"/>
      <c r="B165" s="174"/>
      <c r="C165" s="174"/>
      <c r="D165" s="174"/>
    </row>
    <row r="166" spans="1:4" x14ac:dyDescent="0.25">
      <c r="A166" s="174"/>
      <c r="B166" s="174"/>
      <c r="C166" s="174"/>
      <c r="D166" s="174"/>
    </row>
    <row r="167" spans="1:4" x14ac:dyDescent="0.25">
      <c r="A167" s="174"/>
      <c r="B167" s="174"/>
      <c r="C167" s="174"/>
      <c r="D167" s="174"/>
    </row>
    <row r="168" spans="1:4" x14ac:dyDescent="0.25">
      <c r="A168" s="174"/>
      <c r="B168" s="174"/>
      <c r="C168" s="174"/>
      <c r="D168" s="174"/>
    </row>
    <row r="169" spans="1:4" x14ac:dyDescent="0.25">
      <c r="A169" s="174"/>
      <c r="B169" s="174"/>
      <c r="C169" s="174"/>
      <c r="D169" s="174"/>
    </row>
    <row r="170" spans="1:4" x14ac:dyDescent="0.25">
      <c r="A170" s="174"/>
      <c r="B170" s="174"/>
      <c r="C170" s="174"/>
      <c r="D170" s="174"/>
    </row>
    <row r="171" spans="1:4" x14ac:dyDescent="0.25">
      <c r="A171" s="174"/>
      <c r="B171" s="174"/>
      <c r="C171" s="174"/>
      <c r="D171" s="174"/>
    </row>
    <row r="172" spans="1:4" x14ac:dyDescent="0.25">
      <c r="A172" s="174"/>
      <c r="B172" s="174"/>
      <c r="C172" s="174"/>
      <c r="D172" s="174"/>
    </row>
    <row r="173" spans="1:4" x14ac:dyDescent="0.25">
      <c r="A173" s="174"/>
      <c r="B173" s="174"/>
      <c r="C173" s="174"/>
      <c r="D173" s="174"/>
    </row>
    <row r="174" spans="1:4" x14ac:dyDescent="0.25">
      <c r="A174" s="174"/>
      <c r="B174" s="174"/>
      <c r="C174" s="174"/>
      <c r="D174" s="174"/>
    </row>
    <row r="175" spans="1:4" x14ac:dyDescent="0.25">
      <c r="A175" s="174"/>
      <c r="B175" s="174"/>
      <c r="C175" s="174"/>
      <c r="D175" s="174"/>
    </row>
    <row r="176" spans="1:4" x14ac:dyDescent="0.25">
      <c r="A176" s="174"/>
      <c r="B176" s="174"/>
      <c r="C176" s="174"/>
      <c r="D176" s="174"/>
    </row>
    <row r="177" spans="1:4" x14ac:dyDescent="0.25">
      <c r="A177" s="174"/>
      <c r="B177" s="174"/>
      <c r="C177" s="174"/>
      <c r="D177" s="174"/>
    </row>
    <row r="178" spans="1:4" x14ac:dyDescent="0.25">
      <c r="A178" s="174"/>
      <c r="B178" s="174"/>
      <c r="C178" s="174"/>
      <c r="D178" s="174"/>
    </row>
    <row r="179" spans="1:4" x14ac:dyDescent="0.25">
      <c r="A179" s="174"/>
      <c r="B179" s="174"/>
      <c r="C179" s="174"/>
      <c r="D179" s="174"/>
    </row>
    <row r="180" spans="1:4" x14ac:dyDescent="0.25">
      <c r="A180" s="174"/>
      <c r="B180" s="174"/>
      <c r="C180" s="174"/>
      <c r="D180" s="174"/>
    </row>
    <row r="181" spans="1:4" x14ac:dyDescent="0.25">
      <c r="A181" s="174"/>
      <c r="B181" s="174"/>
      <c r="C181" s="174"/>
      <c r="D181" s="174"/>
    </row>
    <row r="182" spans="1:4" x14ac:dyDescent="0.25">
      <c r="A182" s="174"/>
      <c r="B182" s="174"/>
      <c r="C182" s="174"/>
      <c r="D182" s="174"/>
    </row>
    <row r="183" spans="1:4" x14ac:dyDescent="0.25">
      <c r="A183" s="174"/>
      <c r="B183" s="174"/>
      <c r="C183" s="174"/>
      <c r="D183" s="174"/>
    </row>
    <row r="184" spans="1:4" x14ac:dyDescent="0.25">
      <c r="A184" s="174"/>
      <c r="B184" s="174"/>
      <c r="C184" s="174"/>
      <c r="D184" s="174"/>
    </row>
    <row r="185" spans="1:4" x14ac:dyDescent="0.25">
      <c r="A185" s="174"/>
      <c r="B185" s="174"/>
      <c r="C185" s="174"/>
      <c r="D185" s="174"/>
    </row>
    <row r="186" spans="1:4" x14ac:dyDescent="0.25">
      <c r="A186" s="174"/>
      <c r="B186" s="174"/>
      <c r="C186" s="174"/>
      <c r="D186" s="174"/>
    </row>
    <row r="187" spans="1:4" x14ac:dyDescent="0.25">
      <c r="A187" s="174"/>
      <c r="B187" s="174"/>
      <c r="C187" s="174"/>
      <c r="D187" s="174"/>
    </row>
    <row r="188" spans="1:4" x14ac:dyDescent="0.25">
      <c r="A188" s="174"/>
      <c r="B188" s="174"/>
      <c r="C188" s="174"/>
      <c r="D188" s="174"/>
    </row>
    <row r="189" spans="1:4" x14ac:dyDescent="0.25">
      <c r="A189" s="174"/>
      <c r="B189" s="174"/>
      <c r="C189" s="174"/>
      <c r="D189" s="174"/>
    </row>
    <row r="190" spans="1:4" x14ac:dyDescent="0.25">
      <c r="A190" s="174"/>
      <c r="B190" s="174"/>
      <c r="C190" s="174"/>
      <c r="D190" s="174"/>
    </row>
    <row r="191" spans="1:4" x14ac:dyDescent="0.25">
      <c r="A191" s="174"/>
      <c r="B191" s="174"/>
      <c r="C191" s="174"/>
      <c r="D191" s="174"/>
    </row>
    <row r="192" spans="1:4" x14ac:dyDescent="0.25">
      <c r="A192" s="174"/>
      <c r="B192" s="174"/>
      <c r="C192" s="174"/>
      <c r="D192" s="174"/>
    </row>
    <row r="193" spans="1:4" x14ac:dyDescent="0.25">
      <c r="A193" s="174"/>
      <c r="B193" s="174"/>
      <c r="C193" s="174"/>
      <c r="D193" s="174"/>
    </row>
  </sheetData>
  <mergeCells count="9">
    <mergeCell ref="A9:A10"/>
    <mergeCell ref="B9:B10"/>
    <mergeCell ref="C9:C10"/>
    <mergeCell ref="D9:D10"/>
    <mergeCell ref="A1:D2"/>
    <mergeCell ref="A3:D4"/>
    <mergeCell ref="A5:D5"/>
    <mergeCell ref="A6:D7"/>
    <mergeCell ref="A8:D8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workbookViewId="0">
      <selection activeCell="A5" sqref="A5:C5"/>
    </sheetView>
  </sheetViews>
  <sheetFormatPr defaultRowHeight="13.2" x14ac:dyDescent="0.25"/>
  <cols>
    <col min="1" max="1" width="36.88671875" style="55" customWidth="1"/>
    <col min="2" max="3" width="29.88671875" style="55" customWidth="1"/>
    <col min="4" max="4" width="16.6640625" style="55" customWidth="1"/>
    <col min="5" max="5" width="20.6640625" style="55" customWidth="1"/>
    <col min="6" max="16384" width="8.88671875" style="55"/>
  </cols>
  <sheetData>
    <row r="1" spans="1:11" ht="15.75" customHeight="1" x14ac:dyDescent="0.5">
      <c r="A1" s="253" t="s">
        <v>0</v>
      </c>
      <c r="B1" s="253"/>
      <c r="C1" s="253"/>
      <c r="D1" s="126"/>
      <c r="E1" s="126"/>
      <c r="F1" s="175"/>
      <c r="G1" s="175"/>
      <c r="H1" s="175"/>
      <c r="I1" s="1"/>
      <c r="J1" s="187"/>
    </row>
    <row r="2" spans="1:11" ht="15.75" customHeight="1" x14ac:dyDescent="0.5">
      <c r="A2" s="253"/>
      <c r="B2" s="253"/>
      <c r="C2" s="253"/>
      <c r="D2" s="126"/>
      <c r="E2" s="126"/>
      <c r="F2" s="175"/>
      <c r="G2" s="175"/>
      <c r="H2" s="175"/>
      <c r="I2" s="1"/>
      <c r="J2" s="187"/>
    </row>
    <row r="3" spans="1:11" ht="12.75" customHeight="1" x14ac:dyDescent="0.3">
      <c r="A3" s="254" t="s">
        <v>535</v>
      </c>
      <c r="B3" s="254"/>
      <c r="C3" s="254"/>
      <c r="D3" s="188"/>
      <c r="E3" s="188"/>
      <c r="F3" s="3"/>
      <c r="G3" s="3"/>
      <c r="H3" s="3"/>
      <c r="I3" s="3"/>
    </row>
    <row r="4" spans="1:11" ht="12.75" customHeight="1" x14ac:dyDescent="0.3">
      <c r="A4" s="254"/>
      <c r="B4" s="254"/>
      <c r="C4" s="254"/>
      <c r="D4" s="188"/>
      <c r="E4" s="188"/>
      <c r="F4" s="3"/>
      <c r="G4" s="3"/>
      <c r="H4" s="3"/>
      <c r="I4" s="3"/>
    </row>
    <row r="5" spans="1:11" ht="15" customHeight="1" x14ac:dyDescent="0.3">
      <c r="A5" s="379" t="s">
        <v>536</v>
      </c>
      <c r="B5" s="379"/>
      <c r="C5" s="379"/>
      <c r="D5" s="139"/>
      <c r="E5" s="139"/>
      <c r="F5" s="3"/>
      <c r="G5" s="3"/>
      <c r="H5" s="3"/>
      <c r="I5" s="3"/>
    </row>
    <row r="6" spans="1:11" ht="15" customHeight="1" x14ac:dyDescent="0.4">
      <c r="A6" s="318" t="s">
        <v>470</v>
      </c>
      <c r="B6" s="319"/>
      <c r="C6" s="320"/>
      <c r="D6" s="189"/>
    </row>
    <row r="7" spans="1:11" ht="15" customHeight="1" x14ac:dyDescent="0.25">
      <c r="A7" s="321"/>
      <c r="B7" s="322"/>
      <c r="C7" s="323"/>
      <c r="D7" s="157"/>
      <c r="E7" s="157"/>
      <c r="F7" s="41"/>
      <c r="G7" s="41"/>
      <c r="H7" s="41"/>
      <c r="I7" s="41"/>
      <c r="J7" s="41"/>
      <c r="K7" s="41"/>
    </row>
    <row r="8" spans="1:11" ht="15" customHeight="1" x14ac:dyDescent="0.25">
      <c r="A8" s="349"/>
      <c r="B8" s="349"/>
      <c r="C8" s="349"/>
      <c r="D8" s="157"/>
      <c r="E8" s="157"/>
      <c r="F8" s="41"/>
      <c r="G8" s="41"/>
      <c r="H8" s="41"/>
      <c r="I8" s="41"/>
      <c r="J8" s="41"/>
      <c r="K8" s="41"/>
    </row>
    <row r="9" spans="1:11" ht="20.100000000000001" customHeight="1" x14ac:dyDescent="0.25">
      <c r="A9" s="275" t="s">
        <v>507</v>
      </c>
      <c r="B9" s="275" t="s">
        <v>537</v>
      </c>
      <c r="C9" s="275" t="s">
        <v>506</v>
      </c>
      <c r="D9" s="157"/>
      <c r="E9" s="157"/>
      <c r="F9" s="41"/>
      <c r="G9" s="41"/>
      <c r="H9" s="41"/>
      <c r="I9" s="41"/>
      <c r="J9" s="41"/>
      <c r="K9" s="41"/>
    </row>
    <row r="10" spans="1:11" ht="20.100000000000001" customHeight="1" x14ac:dyDescent="0.25">
      <c r="A10" s="275"/>
      <c r="B10" s="275"/>
      <c r="C10" s="275"/>
      <c r="D10" s="156"/>
      <c r="E10" s="156"/>
      <c r="F10" s="41"/>
      <c r="G10" s="41"/>
      <c r="H10" s="41"/>
      <c r="I10" s="41"/>
      <c r="J10" s="41"/>
      <c r="K10" s="41"/>
    </row>
    <row r="11" spans="1:11" ht="23.1" customHeight="1" x14ac:dyDescent="0.25">
      <c r="A11" s="58" t="s">
        <v>538</v>
      </c>
      <c r="B11" s="190"/>
      <c r="C11" s="190"/>
      <c r="D11" s="156"/>
      <c r="E11" s="156"/>
      <c r="F11" s="41"/>
      <c r="G11" s="41"/>
      <c r="H11" s="41"/>
      <c r="I11" s="41"/>
      <c r="J11" s="41"/>
      <c r="K11" s="41"/>
    </row>
    <row r="12" spans="1:11" ht="23.1" customHeight="1" x14ac:dyDescent="0.25">
      <c r="A12" s="58"/>
      <c r="B12" s="190"/>
      <c r="C12" s="190"/>
      <c r="D12" s="156"/>
      <c r="E12" s="156"/>
      <c r="F12" s="41"/>
      <c r="G12" s="41"/>
      <c r="H12" s="41"/>
      <c r="I12" s="41"/>
      <c r="J12" s="41"/>
      <c r="K12" s="41"/>
    </row>
    <row r="13" spans="1:11" ht="23.1" customHeight="1" x14ac:dyDescent="0.25">
      <c r="A13" s="58" t="s">
        <v>539</v>
      </c>
      <c r="B13" s="190"/>
      <c r="C13" s="190"/>
      <c r="D13" s="156"/>
      <c r="E13" s="156"/>
      <c r="F13" s="41"/>
      <c r="G13" s="41"/>
      <c r="H13" s="41"/>
      <c r="I13" s="41"/>
      <c r="J13" s="41"/>
      <c r="K13" s="41"/>
    </row>
    <row r="14" spans="1:11" ht="23.1" customHeight="1" x14ac:dyDescent="0.25">
      <c r="A14" s="58"/>
      <c r="B14" s="190"/>
      <c r="C14" s="190"/>
      <c r="D14" s="156"/>
      <c r="E14" s="156"/>
      <c r="F14" s="41"/>
      <c r="G14" s="41"/>
      <c r="H14" s="41"/>
      <c r="I14" s="41"/>
      <c r="J14" s="41"/>
      <c r="K14" s="41"/>
    </row>
    <row r="15" spans="1:11" ht="23.1" customHeight="1" x14ac:dyDescent="0.25">
      <c r="A15" s="58" t="s">
        <v>545</v>
      </c>
      <c r="B15" s="190"/>
      <c r="C15" s="190"/>
      <c r="D15" s="156"/>
      <c r="E15" s="156"/>
      <c r="F15" s="41"/>
      <c r="G15" s="41"/>
      <c r="H15" s="41"/>
      <c r="I15" s="41"/>
      <c r="J15" s="41"/>
      <c r="K15" s="41"/>
    </row>
    <row r="16" spans="1:11" ht="23.1" customHeight="1" x14ac:dyDescent="0.25">
      <c r="A16" s="58"/>
      <c r="B16" s="190"/>
      <c r="C16" s="190"/>
      <c r="D16" s="156"/>
      <c r="E16" s="156"/>
      <c r="F16" s="41"/>
      <c r="G16" s="41"/>
      <c r="H16" s="41"/>
      <c r="I16" s="41"/>
      <c r="J16" s="41"/>
      <c r="K16" s="41"/>
    </row>
    <row r="17" spans="1:11" ht="23.1" customHeight="1" x14ac:dyDescent="0.25">
      <c r="A17" s="58" t="s">
        <v>623</v>
      </c>
      <c r="B17" s="190"/>
      <c r="C17" s="190"/>
      <c r="D17" s="156"/>
      <c r="E17" s="156"/>
      <c r="F17" s="41"/>
      <c r="G17" s="41"/>
      <c r="H17" s="41"/>
      <c r="I17" s="41"/>
      <c r="J17" s="41"/>
      <c r="K17" s="41"/>
    </row>
    <row r="18" spans="1:11" ht="23.1" customHeight="1" x14ac:dyDescent="0.25">
      <c r="A18" s="58"/>
      <c r="B18" s="190"/>
      <c r="C18" s="190"/>
      <c r="D18" s="156"/>
      <c r="E18" s="156"/>
      <c r="F18" s="41"/>
      <c r="G18" s="41"/>
      <c r="H18" s="41"/>
      <c r="I18" s="41"/>
      <c r="J18" s="41"/>
      <c r="K18" s="41"/>
    </row>
    <row r="19" spans="1:11" ht="23.1" customHeight="1" x14ac:dyDescent="0.25">
      <c r="A19" s="58" t="s">
        <v>546</v>
      </c>
      <c r="B19" s="190"/>
      <c r="C19" s="190"/>
      <c r="D19" s="157"/>
      <c r="E19" s="157"/>
      <c r="F19" s="41"/>
      <c r="G19" s="41"/>
      <c r="H19" s="41"/>
      <c r="I19" s="41"/>
      <c r="J19" s="41"/>
      <c r="K19" s="41"/>
    </row>
    <row r="20" spans="1:11" ht="23.1" customHeight="1" x14ac:dyDescent="0.25">
      <c r="A20" s="242"/>
      <c r="B20" s="190"/>
      <c r="C20" s="190"/>
      <c r="D20" s="157"/>
      <c r="E20" s="157"/>
      <c r="F20" s="41"/>
      <c r="G20" s="41"/>
      <c r="H20" s="41"/>
      <c r="I20" s="41"/>
      <c r="J20" s="41"/>
      <c r="K20" s="41"/>
    </row>
    <row r="21" spans="1:11" ht="23.1" customHeight="1" x14ac:dyDescent="0.25">
      <c r="A21" s="58" t="s">
        <v>540</v>
      </c>
      <c r="B21" s="190"/>
      <c r="C21" s="190"/>
      <c r="D21" s="157"/>
      <c r="E21" s="157"/>
      <c r="F21" s="41"/>
      <c r="G21" s="41"/>
      <c r="H21" s="41"/>
      <c r="I21" s="41"/>
      <c r="J21" s="41"/>
      <c r="K21" s="41"/>
    </row>
    <row r="22" spans="1:11" ht="23.1" customHeight="1" x14ac:dyDescent="0.25">
      <c r="A22" s="191"/>
      <c r="B22" s="190"/>
      <c r="C22" s="190"/>
      <c r="D22" s="156"/>
      <c r="E22" s="156"/>
      <c r="F22" s="41"/>
      <c r="G22" s="41"/>
      <c r="H22" s="41"/>
      <c r="I22" s="41"/>
      <c r="J22" s="41"/>
      <c r="K22" s="41"/>
    </row>
    <row r="23" spans="1:11" ht="23.1" customHeight="1" x14ac:dyDescent="0.25">
      <c r="A23" s="192" t="s">
        <v>502</v>
      </c>
      <c r="B23" s="146"/>
      <c r="C23" s="146"/>
      <c r="D23" s="156"/>
      <c r="E23" s="156"/>
      <c r="F23" s="41"/>
      <c r="G23" s="41"/>
      <c r="H23" s="41"/>
      <c r="I23" s="41"/>
      <c r="J23" s="41"/>
      <c r="K23" s="41"/>
    </row>
    <row r="24" spans="1:11" ht="23.1" customHeight="1" x14ac:dyDescent="0.25">
      <c r="A24" s="191"/>
      <c r="B24" s="190"/>
      <c r="C24" s="190"/>
      <c r="D24" s="156"/>
      <c r="E24" s="156"/>
      <c r="F24" s="41"/>
      <c r="G24" s="41"/>
      <c r="H24" s="41"/>
      <c r="I24" s="41"/>
      <c r="J24" s="41"/>
      <c r="K24" s="41"/>
    </row>
    <row r="25" spans="1:11" ht="23.1" customHeight="1" x14ac:dyDescent="0.25">
      <c r="A25" s="192" t="s">
        <v>541</v>
      </c>
      <c r="B25" s="193"/>
      <c r="C25" s="193"/>
      <c r="D25" s="156"/>
      <c r="E25" s="156"/>
      <c r="F25" s="41"/>
      <c r="G25" s="41"/>
      <c r="H25" s="41"/>
      <c r="I25" s="41"/>
      <c r="J25" s="41"/>
      <c r="K25" s="41"/>
    </row>
    <row r="26" spans="1:11" ht="23.1" customHeight="1" x14ac:dyDescent="0.25">
      <c r="A26" s="180"/>
      <c r="B26" s="190"/>
      <c r="C26" s="190"/>
      <c r="D26" s="157"/>
      <c r="E26" s="194"/>
      <c r="F26" s="41"/>
      <c r="G26" s="41"/>
      <c r="H26" s="41"/>
      <c r="I26" s="41"/>
      <c r="J26" s="41"/>
      <c r="K26" s="41"/>
    </row>
    <row r="27" spans="1:11" ht="23.1" customHeight="1" x14ac:dyDescent="0.25">
      <c r="A27" s="195" t="s">
        <v>542</v>
      </c>
      <c r="B27" s="193"/>
      <c r="C27" s="193"/>
      <c r="D27" s="156"/>
      <c r="E27" s="156"/>
      <c r="F27" s="41"/>
      <c r="G27" s="41"/>
      <c r="H27" s="41"/>
      <c r="I27" s="41"/>
      <c r="J27" s="41"/>
      <c r="K27" s="41"/>
    </row>
    <row r="28" spans="1:11" ht="23.1" customHeight="1" x14ac:dyDescent="0.25">
      <c r="A28" s="191"/>
      <c r="B28" s="190"/>
      <c r="C28" s="190"/>
      <c r="D28" s="156"/>
      <c r="E28" s="156"/>
      <c r="F28" s="41"/>
      <c r="G28" s="41"/>
      <c r="H28" s="41"/>
      <c r="I28" s="41"/>
      <c r="J28" s="41"/>
      <c r="K28" s="41"/>
    </row>
    <row r="29" spans="1:11" ht="23.1" customHeight="1" x14ac:dyDescent="0.25">
      <c r="A29" s="192" t="s">
        <v>543</v>
      </c>
      <c r="B29" s="193"/>
      <c r="C29" s="193"/>
      <c r="D29" s="156"/>
      <c r="E29" s="156"/>
      <c r="F29" s="41"/>
      <c r="G29" s="41"/>
      <c r="H29" s="41"/>
      <c r="I29" s="41"/>
      <c r="J29" s="41"/>
      <c r="K29" s="41"/>
    </row>
    <row r="30" spans="1:11" ht="23.1" customHeight="1" x14ac:dyDescent="0.25">
      <c r="A30" s="191"/>
      <c r="B30" s="190"/>
      <c r="C30" s="190"/>
      <c r="D30" s="156"/>
      <c r="E30" s="156"/>
      <c r="F30" s="41"/>
      <c r="G30" s="41"/>
      <c r="H30" s="41"/>
      <c r="I30" s="41"/>
      <c r="J30" s="41"/>
      <c r="K30" s="41"/>
    </row>
    <row r="31" spans="1:11" ht="27.9" customHeight="1" x14ac:dyDescent="0.25">
      <c r="A31" s="229" t="s">
        <v>134</v>
      </c>
      <c r="B31" s="154"/>
      <c r="C31" s="154"/>
      <c r="D31" s="156"/>
      <c r="E31" s="156"/>
      <c r="F31" s="41"/>
      <c r="G31" s="41"/>
      <c r="H31" s="41"/>
      <c r="I31" s="41"/>
      <c r="J31" s="41"/>
      <c r="K31" s="41"/>
    </row>
    <row r="32" spans="1:11" ht="15.9" customHeight="1" x14ac:dyDescent="0.25">
      <c r="A32" s="155"/>
      <c r="B32" s="156"/>
      <c r="C32" s="156"/>
      <c r="D32" s="156"/>
      <c r="E32" s="156"/>
      <c r="F32" s="41"/>
      <c r="G32" s="41"/>
      <c r="H32" s="41"/>
      <c r="I32" s="41"/>
      <c r="J32" s="41"/>
      <c r="K32" s="41"/>
    </row>
    <row r="33" spans="1:11" ht="15.9" customHeight="1" x14ac:dyDescent="0.25">
      <c r="A33" s="350" t="s">
        <v>544</v>
      </c>
      <c r="B33" s="350"/>
      <c r="C33" s="350"/>
      <c r="D33" s="157"/>
      <c r="E33" s="157"/>
      <c r="F33" s="41"/>
      <c r="G33" s="41"/>
      <c r="H33" s="41"/>
      <c r="I33" s="41"/>
      <c r="J33" s="41"/>
      <c r="K33" s="41"/>
    </row>
    <row r="34" spans="1:11" ht="12.75" customHeight="1" x14ac:dyDescent="0.25">
      <c r="A34" s="196"/>
      <c r="B34" s="196"/>
      <c r="C34" s="196"/>
    </row>
    <row r="35" spans="1:11" ht="12.75" customHeight="1" x14ac:dyDescent="0.25">
      <c r="A35" s="196"/>
      <c r="B35" s="196"/>
      <c r="C35" s="196"/>
    </row>
    <row r="36" spans="1:11" ht="12.75" customHeight="1" x14ac:dyDescent="0.25">
      <c r="A36" s="196"/>
      <c r="B36" s="196"/>
      <c r="C36" s="196"/>
    </row>
    <row r="37" spans="1:11" ht="12.75" customHeight="1" x14ac:dyDescent="0.25">
      <c r="A37" s="196"/>
      <c r="B37" s="196"/>
      <c r="C37" s="196"/>
    </row>
    <row r="38" spans="1:11" ht="12.75" customHeight="1" x14ac:dyDescent="0.25">
      <c r="A38" s="196"/>
      <c r="B38" s="196"/>
      <c r="C38" s="196"/>
    </row>
    <row r="39" spans="1:11" ht="12.75" customHeight="1" x14ac:dyDescent="0.25">
      <c r="A39" s="196"/>
      <c r="B39" s="196"/>
      <c r="C39" s="196"/>
    </row>
    <row r="40" spans="1:11" ht="12.75" customHeight="1" x14ac:dyDescent="0.25">
      <c r="A40" s="196"/>
      <c r="B40" s="196"/>
      <c r="C40" s="196"/>
    </row>
    <row r="41" spans="1:11" ht="12.75" customHeight="1" x14ac:dyDescent="0.25">
      <c r="A41" s="196"/>
      <c r="B41" s="196"/>
      <c r="C41" s="196"/>
    </row>
    <row r="42" spans="1:11" ht="12.75" customHeight="1" x14ac:dyDescent="0.25">
      <c r="A42" s="196"/>
      <c r="B42" s="196"/>
      <c r="C42" s="196"/>
    </row>
    <row r="43" spans="1:11" ht="12.75" customHeight="1" x14ac:dyDescent="0.25">
      <c r="A43" s="196"/>
      <c r="B43" s="196"/>
      <c r="C43" s="196"/>
    </row>
    <row r="44" spans="1:11" ht="12.75" customHeight="1" x14ac:dyDescent="0.25">
      <c r="A44" s="196"/>
      <c r="B44" s="196"/>
      <c r="C44" s="196"/>
    </row>
    <row r="45" spans="1:11" ht="12.75" customHeight="1" x14ac:dyDescent="0.25">
      <c r="A45" s="196"/>
      <c r="B45" s="196"/>
      <c r="C45" s="196"/>
    </row>
    <row r="46" spans="1:11" ht="12.75" customHeight="1" x14ac:dyDescent="0.25">
      <c r="A46" s="196"/>
      <c r="B46" s="196"/>
      <c r="C46" s="196"/>
    </row>
    <row r="47" spans="1:11" ht="12.75" customHeight="1" x14ac:dyDescent="0.25">
      <c r="A47" s="196"/>
      <c r="B47" s="196"/>
      <c r="C47" s="196"/>
    </row>
    <row r="48" spans="1:11" ht="12.75" customHeight="1" x14ac:dyDescent="0.25">
      <c r="A48" s="196"/>
      <c r="B48" s="196"/>
      <c r="C48" s="196"/>
    </row>
    <row r="49" spans="1:3" ht="12.75" customHeight="1" x14ac:dyDescent="0.25">
      <c r="A49" s="196"/>
      <c r="B49" s="196"/>
      <c r="C49" s="196"/>
    </row>
    <row r="50" spans="1:3" ht="12.75" customHeight="1" x14ac:dyDescent="0.25">
      <c r="A50" s="196"/>
      <c r="B50" s="196"/>
      <c r="C50" s="196"/>
    </row>
    <row r="51" spans="1:3" ht="12.75" customHeight="1" x14ac:dyDescent="0.25">
      <c r="A51" s="196"/>
      <c r="B51" s="196"/>
      <c r="C51" s="196"/>
    </row>
    <row r="52" spans="1:3" ht="12.75" customHeight="1" x14ac:dyDescent="0.25">
      <c r="A52" s="196"/>
      <c r="B52" s="196"/>
      <c r="C52" s="196"/>
    </row>
    <row r="53" spans="1:3" ht="12.75" customHeight="1" x14ac:dyDescent="0.25">
      <c r="A53" s="196"/>
      <c r="B53" s="196"/>
      <c r="C53" s="196"/>
    </row>
    <row r="54" spans="1:3" ht="12.75" customHeight="1" x14ac:dyDescent="0.25">
      <c r="A54" s="196"/>
      <c r="B54" s="196"/>
      <c r="C54" s="196"/>
    </row>
    <row r="55" spans="1:3" ht="12.75" customHeight="1" x14ac:dyDescent="0.25">
      <c r="A55" s="196"/>
      <c r="B55" s="196"/>
      <c r="C55" s="196"/>
    </row>
    <row r="56" spans="1:3" ht="12.75" customHeight="1" x14ac:dyDescent="0.25">
      <c r="A56" s="196"/>
      <c r="B56" s="196"/>
      <c r="C56" s="196"/>
    </row>
    <row r="57" spans="1:3" ht="12.75" customHeight="1" x14ac:dyDescent="0.25">
      <c r="A57" s="196"/>
      <c r="B57" s="196"/>
      <c r="C57" s="196"/>
    </row>
    <row r="58" spans="1:3" ht="12.75" customHeight="1" x14ac:dyDescent="0.25">
      <c r="A58" s="196"/>
      <c r="B58" s="196"/>
      <c r="C58" s="196"/>
    </row>
    <row r="59" spans="1:3" ht="12.75" customHeight="1" x14ac:dyDescent="0.25">
      <c r="A59" s="196"/>
      <c r="B59" s="196"/>
      <c r="C59" s="196"/>
    </row>
    <row r="60" spans="1:3" ht="12.75" customHeight="1" x14ac:dyDescent="0.25">
      <c r="A60" s="196"/>
      <c r="B60" s="196"/>
      <c r="C60" s="196"/>
    </row>
    <row r="61" spans="1:3" ht="12.75" customHeight="1" x14ac:dyDescent="0.25">
      <c r="A61" s="196"/>
      <c r="B61" s="196"/>
      <c r="C61" s="196"/>
    </row>
    <row r="62" spans="1:3" ht="12.75" customHeight="1" x14ac:dyDescent="0.25">
      <c r="A62" s="196"/>
      <c r="B62" s="196"/>
      <c r="C62" s="196"/>
    </row>
    <row r="63" spans="1:3" ht="12.75" customHeight="1" x14ac:dyDescent="0.25">
      <c r="A63" s="196"/>
      <c r="B63" s="196"/>
      <c r="C63" s="196"/>
    </row>
    <row r="64" spans="1:3" ht="12.75" customHeight="1" x14ac:dyDescent="0.25">
      <c r="A64" s="196"/>
      <c r="B64" s="196"/>
      <c r="C64" s="196"/>
    </row>
    <row r="65" spans="1:3" ht="12.75" customHeight="1" x14ac:dyDescent="0.25">
      <c r="A65" s="196"/>
      <c r="B65" s="196"/>
      <c r="C65" s="196"/>
    </row>
    <row r="66" spans="1:3" ht="12.75" customHeight="1" x14ac:dyDescent="0.25">
      <c r="A66" s="196"/>
      <c r="B66" s="196"/>
      <c r="C66" s="196"/>
    </row>
    <row r="67" spans="1:3" ht="12.75" customHeight="1" x14ac:dyDescent="0.25">
      <c r="A67" s="196"/>
      <c r="B67" s="196"/>
      <c r="C67" s="196"/>
    </row>
    <row r="68" spans="1:3" ht="12.75" customHeight="1" x14ac:dyDescent="0.25">
      <c r="A68" s="196"/>
      <c r="B68" s="196"/>
      <c r="C68" s="196"/>
    </row>
    <row r="69" spans="1:3" ht="12.75" customHeight="1" x14ac:dyDescent="0.25">
      <c r="A69" s="196"/>
      <c r="B69" s="196"/>
      <c r="C69" s="196"/>
    </row>
    <row r="70" spans="1:3" ht="12.75" customHeight="1" x14ac:dyDescent="0.25">
      <c r="A70" s="196"/>
      <c r="B70" s="196"/>
      <c r="C70" s="196"/>
    </row>
    <row r="71" spans="1:3" ht="12.75" customHeight="1" x14ac:dyDescent="0.25">
      <c r="A71" s="196"/>
      <c r="B71" s="196"/>
      <c r="C71" s="196"/>
    </row>
    <row r="72" spans="1:3" ht="12.75" customHeight="1" x14ac:dyDescent="0.25">
      <c r="A72" s="196"/>
      <c r="B72" s="196"/>
      <c r="C72" s="196"/>
    </row>
    <row r="73" spans="1:3" ht="12.75" customHeight="1" x14ac:dyDescent="0.25">
      <c r="A73" s="196"/>
      <c r="B73" s="196"/>
      <c r="C73" s="196"/>
    </row>
    <row r="74" spans="1:3" ht="12.75" customHeight="1" x14ac:dyDescent="0.25">
      <c r="A74" s="196"/>
      <c r="B74" s="196"/>
      <c r="C74" s="196"/>
    </row>
    <row r="75" spans="1:3" ht="12.75" customHeight="1" x14ac:dyDescent="0.25">
      <c r="A75" s="196"/>
      <c r="B75" s="196"/>
      <c r="C75" s="196"/>
    </row>
    <row r="76" spans="1:3" ht="12.75" customHeight="1" x14ac:dyDescent="0.25">
      <c r="A76" s="196"/>
      <c r="B76" s="196"/>
      <c r="C76" s="196"/>
    </row>
    <row r="77" spans="1:3" ht="12.75" customHeight="1" x14ac:dyDescent="0.25">
      <c r="A77" s="196"/>
      <c r="B77" s="196"/>
      <c r="C77" s="196"/>
    </row>
    <row r="78" spans="1:3" ht="12.75" customHeight="1" x14ac:dyDescent="0.25">
      <c r="A78" s="196"/>
      <c r="B78" s="196"/>
      <c r="C78" s="196"/>
    </row>
    <row r="79" spans="1:3" ht="12.75" customHeight="1" x14ac:dyDescent="0.25">
      <c r="A79" s="196"/>
      <c r="B79" s="196"/>
      <c r="C79" s="196"/>
    </row>
    <row r="80" spans="1:3" ht="12.75" customHeight="1" x14ac:dyDescent="0.25">
      <c r="A80" s="196"/>
      <c r="B80" s="196"/>
      <c r="C80" s="196"/>
    </row>
    <row r="81" spans="1:3" ht="12.75" customHeight="1" x14ac:dyDescent="0.25">
      <c r="A81" s="196"/>
      <c r="B81" s="196"/>
      <c r="C81" s="196"/>
    </row>
    <row r="82" spans="1:3" ht="12.75" customHeight="1" x14ac:dyDescent="0.25">
      <c r="A82" s="196"/>
      <c r="B82" s="196"/>
      <c r="C82" s="196"/>
    </row>
    <row r="83" spans="1:3" ht="12.75" customHeight="1" x14ac:dyDescent="0.25">
      <c r="A83" s="196"/>
      <c r="B83" s="196"/>
      <c r="C83" s="196"/>
    </row>
    <row r="84" spans="1:3" ht="12.75" customHeight="1" x14ac:dyDescent="0.25">
      <c r="A84" s="196"/>
      <c r="B84" s="196"/>
      <c r="C84" s="196"/>
    </row>
    <row r="85" spans="1:3" ht="12.75" customHeight="1" x14ac:dyDescent="0.25">
      <c r="A85" s="196"/>
      <c r="B85" s="196"/>
      <c r="C85" s="196"/>
    </row>
    <row r="86" spans="1:3" ht="12.75" customHeight="1" x14ac:dyDescent="0.25">
      <c r="A86" s="196"/>
      <c r="B86" s="196"/>
      <c r="C86" s="196"/>
    </row>
    <row r="87" spans="1:3" ht="12.75" customHeight="1" x14ac:dyDescent="0.25">
      <c r="A87" s="196"/>
      <c r="B87" s="196"/>
      <c r="C87" s="196"/>
    </row>
    <row r="88" spans="1:3" ht="12.75" customHeight="1" x14ac:dyDescent="0.25">
      <c r="A88" s="196"/>
      <c r="B88" s="196"/>
      <c r="C88" s="196"/>
    </row>
    <row r="89" spans="1:3" ht="12.75" customHeight="1" x14ac:dyDescent="0.25">
      <c r="A89" s="196"/>
      <c r="B89" s="196"/>
      <c r="C89" s="196"/>
    </row>
    <row r="90" spans="1:3" ht="12.75" customHeight="1" x14ac:dyDescent="0.25">
      <c r="A90" s="196"/>
      <c r="B90" s="196"/>
      <c r="C90" s="196"/>
    </row>
    <row r="91" spans="1:3" ht="12.75" customHeight="1" x14ac:dyDescent="0.25">
      <c r="A91" s="196"/>
      <c r="B91" s="196"/>
      <c r="C91" s="196"/>
    </row>
    <row r="92" spans="1:3" ht="12.75" customHeight="1" x14ac:dyDescent="0.25">
      <c r="A92" s="196"/>
      <c r="B92" s="196"/>
      <c r="C92" s="196"/>
    </row>
    <row r="93" spans="1:3" ht="12.75" customHeight="1" x14ac:dyDescent="0.25">
      <c r="A93" s="196"/>
      <c r="B93" s="196"/>
      <c r="C93" s="196"/>
    </row>
    <row r="94" spans="1:3" ht="12.75" customHeight="1" x14ac:dyDescent="0.25">
      <c r="A94" s="196"/>
      <c r="B94" s="196"/>
      <c r="C94" s="196"/>
    </row>
    <row r="95" spans="1:3" ht="12.75" customHeight="1" x14ac:dyDescent="0.25">
      <c r="A95" s="196"/>
      <c r="B95" s="196"/>
      <c r="C95" s="196"/>
    </row>
    <row r="96" spans="1:3" ht="12.75" customHeight="1" x14ac:dyDescent="0.25">
      <c r="A96" s="196"/>
      <c r="B96" s="196"/>
      <c r="C96" s="196"/>
    </row>
    <row r="97" spans="1:3" ht="12.75" customHeight="1" x14ac:dyDescent="0.25">
      <c r="A97" s="196"/>
      <c r="B97" s="196"/>
      <c r="C97" s="196"/>
    </row>
    <row r="98" spans="1:3" ht="12.75" customHeight="1" x14ac:dyDescent="0.25">
      <c r="A98" s="196"/>
      <c r="B98" s="196"/>
      <c r="C98" s="196"/>
    </row>
    <row r="99" spans="1:3" ht="12.75" customHeight="1" x14ac:dyDescent="0.25">
      <c r="A99" s="196"/>
      <c r="B99" s="196"/>
      <c r="C99" s="196"/>
    </row>
    <row r="100" spans="1:3" ht="12.75" customHeight="1" x14ac:dyDescent="0.25">
      <c r="A100" s="196"/>
      <c r="B100" s="196"/>
      <c r="C100" s="196"/>
    </row>
    <row r="101" spans="1:3" ht="12.75" customHeight="1" x14ac:dyDescent="0.25">
      <c r="A101" s="196"/>
      <c r="B101" s="196"/>
      <c r="C101" s="196"/>
    </row>
    <row r="102" spans="1:3" ht="12.75" customHeight="1" x14ac:dyDescent="0.25">
      <c r="A102" s="196"/>
      <c r="B102" s="196"/>
      <c r="C102" s="196"/>
    </row>
    <row r="103" spans="1:3" ht="12.75" customHeight="1" x14ac:dyDescent="0.25">
      <c r="A103" s="196"/>
      <c r="B103" s="196"/>
      <c r="C103" s="196"/>
    </row>
    <row r="104" spans="1:3" ht="12.75" customHeight="1" x14ac:dyDescent="0.25">
      <c r="A104" s="196"/>
      <c r="B104" s="196"/>
      <c r="C104" s="196"/>
    </row>
    <row r="105" spans="1:3" ht="12.75" customHeight="1" x14ac:dyDescent="0.25">
      <c r="A105" s="196"/>
      <c r="B105" s="196"/>
      <c r="C105" s="196"/>
    </row>
    <row r="106" spans="1:3" ht="12.75" customHeight="1" x14ac:dyDescent="0.25">
      <c r="A106" s="196"/>
      <c r="B106" s="196"/>
      <c r="C106" s="196"/>
    </row>
    <row r="107" spans="1:3" ht="12.75" customHeight="1" x14ac:dyDescent="0.25">
      <c r="A107" s="196"/>
      <c r="B107" s="196"/>
      <c r="C107" s="196"/>
    </row>
    <row r="108" spans="1:3" ht="12.75" customHeight="1" x14ac:dyDescent="0.25">
      <c r="A108" s="196"/>
      <c r="B108" s="196"/>
      <c r="C108" s="196"/>
    </row>
    <row r="109" spans="1:3" ht="12.75" customHeight="1" x14ac:dyDescent="0.25">
      <c r="A109" s="196"/>
      <c r="B109" s="196"/>
      <c r="C109" s="196"/>
    </row>
    <row r="110" spans="1:3" ht="12.75" customHeight="1" x14ac:dyDescent="0.25">
      <c r="A110" s="196"/>
      <c r="B110" s="196"/>
      <c r="C110" s="196"/>
    </row>
    <row r="111" spans="1:3" ht="12.75" customHeight="1" x14ac:dyDescent="0.25">
      <c r="A111" s="196"/>
      <c r="B111" s="196"/>
      <c r="C111" s="196"/>
    </row>
    <row r="112" spans="1:3" ht="12.75" customHeight="1" x14ac:dyDescent="0.25">
      <c r="A112" s="196"/>
      <c r="B112" s="196"/>
      <c r="C112" s="196"/>
    </row>
    <row r="113" spans="1:3" ht="12.75" customHeight="1" x14ac:dyDescent="0.25">
      <c r="A113" s="196"/>
      <c r="B113" s="196"/>
      <c r="C113" s="196"/>
    </row>
    <row r="114" spans="1:3" ht="12.75" customHeight="1" x14ac:dyDescent="0.25">
      <c r="A114" s="196"/>
      <c r="B114" s="196"/>
      <c r="C114" s="196"/>
    </row>
    <row r="115" spans="1:3" ht="12.75" customHeight="1" x14ac:dyDescent="0.25">
      <c r="A115" s="196"/>
      <c r="B115" s="196"/>
      <c r="C115" s="196"/>
    </row>
    <row r="116" spans="1:3" ht="12.75" customHeight="1" x14ac:dyDescent="0.25">
      <c r="A116" s="196"/>
      <c r="B116" s="196"/>
      <c r="C116" s="196"/>
    </row>
    <row r="117" spans="1:3" ht="12.75" customHeight="1" x14ac:dyDescent="0.25">
      <c r="A117" s="196"/>
      <c r="B117" s="196"/>
      <c r="C117" s="196"/>
    </row>
    <row r="118" spans="1:3" ht="12.75" customHeight="1" x14ac:dyDescent="0.25">
      <c r="A118" s="196"/>
      <c r="B118" s="196"/>
      <c r="C118" s="196"/>
    </row>
    <row r="119" spans="1:3" ht="12.75" customHeight="1" x14ac:dyDescent="0.25">
      <c r="A119" s="196"/>
      <c r="B119" s="196"/>
      <c r="C119" s="196"/>
    </row>
    <row r="120" spans="1:3" ht="12.75" customHeight="1" x14ac:dyDescent="0.25">
      <c r="A120" s="196"/>
      <c r="B120" s="196"/>
      <c r="C120" s="196"/>
    </row>
    <row r="121" spans="1:3" ht="12.75" customHeight="1" x14ac:dyDescent="0.25">
      <c r="A121" s="196"/>
      <c r="B121" s="196"/>
      <c r="C121" s="196"/>
    </row>
    <row r="122" spans="1:3" ht="12.75" customHeight="1" x14ac:dyDescent="0.25">
      <c r="A122" s="196"/>
      <c r="B122" s="196"/>
      <c r="C122" s="196"/>
    </row>
    <row r="123" spans="1:3" ht="12.75" customHeight="1" x14ac:dyDescent="0.25">
      <c r="A123" s="196"/>
      <c r="B123" s="196"/>
      <c r="C123" s="196"/>
    </row>
    <row r="124" spans="1:3" ht="12.75" customHeight="1" x14ac:dyDescent="0.25">
      <c r="A124" s="196"/>
      <c r="B124" s="196"/>
      <c r="C124" s="196"/>
    </row>
    <row r="125" spans="1:3" ht="12.75" customHeight="1" x14ac:dyDescent="0.25">
      <c r="A125" s="196"/>
      <c r="B125" s="196"/>
      <c r="C125" s="196"/>
    </row>
    <row r="126" spans="1:3" ht="12.75" customHeight="1" x14ac:dyDescent="0.25">
      <c r="A126" s="196"/>
      <c r="B126" s="196"/>
      <c r="C126" s="196"/>
    </row>
    <row r="127" spans="1:3" ht="12.75" customHeight="1" x14ac:dyDescent="0.25">
      <c r="A127" s="196"/>
      <c r="B127" s="196"/>
      <c r="C127" s="196"/>
    </row>
    <row r="128" spans="1:3" ht="12.75" customHeight="1" x14ac:dyDescent="0.25">
      <c r="A128" s="196"/>
      <c r="B128" s="196"/>
      <c r="C128" s="196"/>
    </row>
    <row r="129" spans="1:3" ht="12.75" customHeight="1" x14ac:dyDescent="0.25">
      <c r="A129" s="196"/>
      <c r="B129" s="196"/>
      <c r="C129" s="196"/>
    </row>
    <row r="130" spans="1:3" ht="12.75" customHeight="1" x14ac:dyDescent="0.25">
      <c r="A130" s="196"/>
      <c r="B130" s="196"/>
      <c r="C130" s="196"/>
    </row>
    <row r="131" spans="1:3" ht="12.75" customHeight="1" x14ac:dyDescent="0.25">
      <c r="A131" s="196"/>
      <c r="B131" s="196"/>
      <c r="C131" s="196"/>
    </row>
    <row r="132" spans="1:3" ht="12.75" customHeight="1" x14ac:dyDescent="0.25">
      <c r="A132" s="196"/>
      <c r="B132" s="196"/>
      <c r="C132" s="196"/>
    </row>
    <row r="133" spans="1:3" ht="12.75" customHeight="1" x14ac:dyDescent="0.25">
      <c r="A133" s="196"/>
      <c r="B133" s="196"/>
      <c r="C133" s="196"/>
    </row>
    <row r="134" spans="1:3" ht="12.75" customHeight="1" x14ac:dyDescent="0.25">
      <c r="A134" s="196"/>
      <c r="B134" s="196"/>
      <c r="C134" s="196"/>
    </row>
    <row r="135" spans="1:3" ht="12.75" customHeight="1" x14ac:dyDescent="0.25">
      <c r="A135" s="196"/>
      <c r="B135" s="196"/>
      <c r="C135" s="196"/>
    </row>
    <row r="136" spans="1:3" ht="12.75" customHeight="1" x14ac:dyDescent="0.25">
      <c r="A136" s="196"/>
      <c r="B136" s="196"/>
      <c r="C136" s="196"/>
    </row>
    <row r="137" spans="1:3" ht="12.75" customHeight="1" x14ac:dyDescent="0.25">
      <c r="A137" s="196"/>
      <c r="B137" s="196"/>
      <c r="C137" s="196"/>
    </row>
    <row r="138" spans="1:3" ht="12.75" customHeight="1" x14ac:dyDescent="0.25">
      <c r="A138" s="196"/>
      <c r="B138" s="196"/>
      <c r="C138" s="196"/>
    </row>
    <row r="139" spans="1:3" ht="12.75" customHeight="1" x14ac:dyDescent="0.25">
      <c r="A139" s="196"/>
      <c r="B139" s="196"/>
      <c r="C139" s="196"/>
    </row>
    <row r="140" spans="1:3" ht="12.75" customHeight="1" x14ac:dyDescent="0.25">
      <c r="A140" s="196"/>
      <c r="B140" s="196"/>
      <c r="C140" s="196"/>
    </row>
    <row r="141" spans="1:3" ht="12.75" customHeight="1" x14ac:dyDescent="0.25">
      <c r="A141" s="196"/>
      <c r="B141" s="196"/>
      <c r="C141" s="196"/>
    </row>
    <row r="142" spans="1:3" ht="12.75" customHeight="1" x14ac:dyDescent="0.25">
      <c r="A142" s="196"/>
      <c r="B142" s="196"/>
      <c r="C142" s="196"/>
    </row>
    <row r="143" spans="1:3" ht="12.75" customHeight="1" x14ac:dyDescent="0.25">
      <c r="A143" s="196"/>
      <c r="B143" s="196"/>
      <c r="C143" s="196"/>
    </row>
    <row r="144" spans="1:3" ht="12.75" customHeight="1" x14ac:dyDescent="0.25">
      <c r="A144" s="196"/>
      <c r="B144" s="196"/>
      <c r="C144" s="196"/>
    </row>
    <row r="145" spans="1:3" ht="12.75" customHeight="1" x14ac:dyDescent="0.25">
      <c r="A145" s="196"/>
      <c r="B145" s="196"/>
      <c r="C145" s="196"/>
    </row>
    <row r="146" spans="1:3" ht="12.75" customHeight="1" x14ac:dyDescent="0.25">
      <c r="A146" s="196"/>
      <c r="B146" s="196"/>
      <c r="C146" s="196"/>
    </row>
    <row r="147" spans="1:3" ht="12.75" customHeight="1" x14ac:dyDescent="0.25">
      <c r="A147" s="196"/>
      <c r="B147" s="196"/>
      <c r="C147" s="196"/>
    </row>
    <row r="148" spans="1:3" ht="12.75" customHeight="1" x14ac:dyDescent="0.25">
      <c r="A148" s="196"/>
      <c r="B148" s="196"/>
      <c r="C148" s="196"/>
    </row>
    <row r="149" spans="1:3" ht="12.75" customHeight="1" x14ac:dyDescent="0.25">
      <c r="A149" s="196"/>
      <c r="B149" s="196"/>
      <c r="C149" s="196"/>
    </row>
    <row r="150" spans="1:3" ht="12.75" customHeight="1" x14ac:dyDescent="0.25">
      <c r="A150" s="196"/>
      <c r="B150" s="196"/>
      <c r="C150" s="196"/>
    </row>
    <row r="151" spans="1:3" ht="12.75" customHeight="1" x14ac:dyDescent="0.25">
      <c r="A151" s="196"/>
      <c r="B151" s="196"/>
      <c r="C151" s="196"/>
    </row>
    <row r="152" spans="1:3" ht="12.75" customHeight="1" x14ac:dyDescent="0.25">
      <c r="A152" s="196"/>
      <c r="B152" s="196"/>
      <c r="C152" s="196"/>
    </row>
    <row r="153" spans="1:3" ht="12.75" customHeight="1" x14ac:dyDescent="0.25">
      <c r="A153" s="196"/>
      <c r="B153" s="196"/>
      <c r="C153" s="196"/>
    </row>
    <row r="154" spans="1:3" ht="12.75" customHeight="1" x14ac:dyDescent="0.25">
      <c r="A154" s="196"/>
      <c r="B154" s="196"/>
      <c r="C154" s="196"/>
    </row>
    <row r="155" spans="1:3" ht="12.75" customHeight="1" x14ac:dyDescent="0.25">
      <c r="A155" s="196"/>
      <c r="B155" s="196"/>
      <c r="C155" s="196"/>
    </row>
    <row r="156" spans="1:3" ht="12.75" customHeight="1" x14ac:dyDescent="0.25">
      <c r="A156" s="196"/>
      <c r="B156" s="196"/>
      <c r="C156" s="196"/>
    </row>
    <row r="157" spans="1:3" ht="12.75" customHeight="1" x14ac:dyDescent="0.25">
      <c r="A157" s="196"/>
      <c r="B157" s="196"/>
      <c r="C157" s="196"/>
    </row>
    <row r="158" spans="1:3" ht="12.75" customHeight="1" x14ac:dyDescent="0.25">
      <c r="A158" s="196"/>
      <c r="B158" s="196"/>
      <c r="C158" s="196"/>
    </row>
    <row r="159" spans="1:3" ht="12.75" customHeight="1" x14ac:dyDescent="0.25">
      <c r="A159" s="196"/>
      <c r="B159" s="196"/>
      <c r="C159" s="196"/>
    </row>
    <row r="160" spans="1:3" ht="12.75" customHeight="1" x14ac:dyDescent="0.25">
      <c r="A160" s="196"/>
      <c r="B160" s="196"/>
      <c r="C160" s="196"/>
    </row>
    <row r="161" spans="1:3" ht="12.75" customHeight="1" x14ac:dyDescent="0.25">
      <c r="A161" s="196"/>
      <c r="B161" s="196"/>
      <c r="C161" s="196"/>
    </row>
    <row r="162" spans="1:3" ht="12.75" customHeight="1" x14ac:dyDescent="0.25">
      <c r="A162" s="196"/>
      <c r="B162" s="196"/>
      <c r="C162" s="196"/>
    </row>
    <row r="163" spans="1:3" ht="12.75" customHeight="1" x14ac:dyDescent="0.25">
      <c r="A163" s="196"/>
      <c r="B163" s="196"/>
      <c r="C163" s="196"/>
    </row>
    <row r="164" spans="1:3" ht="12.75" customHeight="1" x14ac:dyDescent="0.25">
      <c r="A164" s="196"/>
      <c r="B164" s="196"/>
      <c r="C164" s="196"/>
    </row>
    <row r="165" spans="1:3" ht="12.75" customHeight="1" x14ac:dyDescent="0.25">
      <c r="A165" s="196"/>
      <c r="B165" s="196"/>
      <c r="C165" s="196"/>
    </row>
    <row r="166" spans="1:3" ht="12.75" customHeight="1" x14ac:dyDescent="0.25">
      <c r="A166" s="196"/>
      <c r="B166" s="196"/>
      <c r="C166" s="196"/>
    </row>
    <row r="167" spans="1:3" ht="12.75" customHeight="1" x14ac:dyDescent="0.25">
      <c r="A167" s="196"/>
      <c r="B167" s="196"/>
      <c r="C167" s="196"/>
    </row>
    <row r="168" spans="1:3" ht="12.75" customHeight="1" x14ac:dyDescent="0.25">
      <c r="A168" s="196"/>
      <c r="B168" s="196"/>
      <c r="C168" s="196"/>
    </row>
    <row r="169" spans="1:3" ht="12.75" customHeight="1" x14ac:dyDescent="0.25">
      <c r="A169" s="196"/>
      <c r="B169" s="196"/>
      <c r="C169" s="196"/>
    </row>
    <row r="170" spans="1:3" ht="12.75" customHeight="1" x14ac:dyDescent="0.25">
      <c r="A170" s="196"/>
      <c r="B170" s="196"/>
      <c r="C170" s="196"/>
    </row>
    <row r="171" spans="1:3" ht="12.75" customHeight="1" x14ac:dyDescent="0.25">
      <c r="A171" s="196"/>
      <c r="B171" s="196"/>
      <c r="C171" s="196"/>
    </row>
    <row r="172" spans="1:3" ht="12.75" customHeight="1" x14ac:dyDescent="0.25">
      <c r="A172" s="196"/>
      <c r="B172" s="196"/>
      <c r="C172" s="196"/>
    </row>
    <row r="173" spans="1:3" ht="12.75" customHeight="1" x14ac:dyDescent="0.25">
      <c r="A173" s="196"/>
      <c r="B173" s="196"/>
      <c r="C173" s="196"/>
    </row>
    <row r="174" spans="1:3" ht="12.75" customHeight="1" x14ac:dyDescent="0.25">
      <c r="A174" s="196"/>
      <c r="B174" s="196"/>
      <c r="C174" s="196"/>
    </row>
    <row r="175" spans="1:3" ht="12.75" customHeight="1" x14ac:dyDescent="0.25">
      <c r="A175" s="196"/>
      <c r="B175" s="196"/>
      <c r="C175" s="196"/>
    </row>
    <row r="176" spans="1:3" ht="12.75" customHeight="1" x14ac:dyDescent="0.25">
      <c r="A176" s="196"/>
      <c r="B176" s="196"/>
      <c r="C176" s="196"/>
    </row>
    <row r="177" spans="1:3" ht="12.75" customHeight="1" x14ac:dyDescent="0.25">
      <c r="A177" s="196"/>
      <c r="B177" s="196"/>
      <c r="C177" s="196"/>
    </row>
    <row r="178" spans="1:3" ht="12.75" customHeight="1" x14ac:dyDescent="0.25">
      <c r="A178" s="196"/>
      <c r="B178" s="196"/>
      <c r="C178" s="196"/>
    </row>
    <row r="179" spans="1:3" ht="12.75" customHeight="1" x14ac:dyDescent="0.25">
      <c r="A179" s="196"/>
      <c r="B179" s="196"/>
      <c r="C179" s="196"/>
    </row>
    <row r="180" spans="1:3" ht="12.75" customHeight="1" x14ac:dyDescent="0.25">
      <c r="A180" s="196"/>
      <c r="B180" s="196"/>
      <c r="C180" s="196"/>
    </row>
    <row r="181" spans="1:3" ht="12.75" customHeight="1" x14ac:dyDescent="0.25">
      <c r="A181" s="196"/>
      <c r="B181" s="196"/>
      <c r="C181" s="196"/>
    </row>
    <row r="182" spans="1:3" ht="12.75" customHeight="1" x14ac:dyDescent="0.25">
      <c r="A182" s="196"/>
      <c r="B182" s="196"/>
      <c r="C182" s="196"/>
    </row>
    <row r="183" spans="1:3" ht="12.75" customHeight="1" x14ac:dyDescent="0.25">
      <c r="A183" s="196"/>
      <c r="B183" s="196"/>
      <c r="C183" s="196"/>
    </row>
    <row r="184" spans="1:3" ht="12.75" customHeight="1" x14ac:dyDescent="0.25">
      <c r="A184" s="196"/>
      <c r="B184" s="196"/>
      <c r="C184" s="196"/>
    </row>
    <row r="185" spans="1:3" ht="12.75" customHeight="1" x14ac:dyDescent="0.25">
      <c r="A185" s="196"/>
      <c r="B185" s="196"/>
      <c r="C185" s="196"/>
    </row>
    <row r="186" spans="1:3" ht="12.75" customHeight="1" x14ac:dyDescent="0.25">
      <c r="A186" s="196"/>
      <c r="B186" s="196"/>
      <c r="C186" s="196"/>
    </row>
    <row r="187" spans="1:3" ht="12.75" customHeight="1" x14ac:dyDescent="0.25">
      <c r="A187" s="196"/>
      <c r="B187" s="196"/>
      <c r="C187" s="196"/>
    </row>
    <row r="188" spans="1:3" ht="12.75" customHeight="1" x14ac:dyDescent="0.25">
      <c r="A188" s="196"/>
      <c r="B188" s="196"/>
      <c r="C188" s="196"/>
    </row>
    <row r="189" spans="1:3" ht="12.75" customHeight="1" x14ac:dyDescent="0.25">
      <c r="A189" s="196"/>
      <c r="B189" s="196"/>
      <c r="C189" s="196"/>
    </row>
    <row r="190" spans="1:3" ht="12.75" customHeight="1" x14ac:dyDescent="0.25">
      <c r="A190" s="196"/>
      <c r="B190" s="196"/>
      <c r="C190" s="196"/>
    </row>
    <row r="191" spans="1:3" ht="12.75" customHeight="1" x14ac:dyDescent="0.25">
      <c r="A191" s="196"/>
      <c r="B191" s="196"/>
      <c r="C191" s="196"/>
    </row>
    <row r="192" spans="1:3" ht="12.75" customHeight="1" x14ac:dyDescent="0.25">
      <c r="A192" s="196"/>
      <c r="B192" s="196"/>
      <c r="C192" s="196"/>
    </row>
    <row r="193" spans="1:3" ht="12.75" customHeight="1" x14ac:dyDescent="0.25">
      <c r="A193" s="196"/>
      <c r="B193" s="196"/>
      <c r="C193" s="196"/>
    </row>
    <row r="194" spans="1:3" ht="12.75" customHeight="1" x14ac:dyDescent="0.25">
      <c r="A194" s="196"/>
      <c r="B194" s="196"/>
      <c r="C194" s="196"/>
    </row>
    <row r="195" spans="1:3" ht="12.75" customHeight="1" x14ac:dyDescent="0.25">
      <c r="A195" s="196"/>
      <c r="B195" s="196"/>
      <c r="C195" s="196"/>
    </row>
    <row r="196" spans="1:3" ht="12.75" customHeight="1" x14ac:dyDescent="0.25">
      <c r="A196" s="196"/>
      <c r="B196" s="196"/>
      <c r="C196" s="196"/>
    </row>
  </sheetData>
  <mergeCells count="9">
    <mergeCell ref="A33:C33"/>
    <mergeCell ref="A1:C2"/>
    <mergeCell ref="A3:C4"/>
    <mergeCell ref="A5:C5"/>
    <mergeCell ref="A6:C7"/>
    <mergeCell ref="A8:C8"/>
    <mergeCell ref="A9:A10"/>
    <mergeCell ref="B9:B10"/>
    <mergeCell ref="C9:C10"/>
  </mergeCells>
  <printOptions horizontalCentered="1"/>
  <pageMargins left="0.25" right="0.25" top="0.75" bottom="0.75" header="0.5" footer="0.5"/>
  <pageSetup orientation="portrait" horizontalDpi="4294967293" verticalDpi="12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4" tint="0.39997558519241921"/>
  </sheetPr>
  <dimension ref="A1:S50"/>
  <sheetViews>
    <sheetView view="pageBreakPreview" topLeftCell="A13" zoomScale="60" zoomScaleNormal="100" workbookViewId="0">
      <selection activeCell="G59" sqref="G59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51" t="s">
        <v>318</v>
      </c>
      <c r="B6" s="352"/>
      <c r="C6" s="352"/>
      <c r="D6" s="353"/>
      <c r="E6" s="261" t="s">
        <v>3</v>
      </c>
      <c r="F6" s="262"/>
      <c r="G6" s="262"/>
      <c r="H6" s="265">
        <f>J41</f>
        <v>33689</v>
      </c>
      <c r="I6" s="267" t="s">
        <v>283</v>
      </c>
      <c r="J6" s="268"/>
    </row>
    <row r="7" spans="1:19" ht="17.399999999999999" customHeight="1" x14ac:dyDescent="0.25">
      <c r="A7" s="354"/>
      <c r="B7" s="355"/>
      <c r="C7" s="355"/>
      <c r="D7" s="35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284</v>
      </c>
      <c r="D10" s="275" t="s">
        <v>8</v>
      </c>
      <c r="E10" s="77" t="s">
        <v>9</v>
      </c>
      <c r="F10" s="77" t="s">
        <v>10</v>
      </c>
      <c r="G10" s="77" t="s">
        <v>87</v>
      </c>
      <c r="H10" s="77" t="s">
        <v>285</v>
      </c>
      <c r="I10" s="77" t="s">
        <v>11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78" t="s">
        <v>14</v>
      </c>
      <c r="H11" s="78" t="s">
        <v>14</v>
      </c>
      <c r="I11" s="78" t="s">
        <v>15</v>
      </c>
      <c r="J11" s="78" t="s">
        <v>16</v>
      </c>
    </row>
    <row r="12" spans="1:19" ht="15" customHeight="1" x14ac:dyDescent="0.25">
      <c r="A12" s="56" t="s">
        <v>89</v>
      </c>
      <c r="B12" s="57">
        <v>4</v>
      </c>
      <c r="C12" s="57"/>
      <c r="D12" s="11"/>
      <c r="E12" s="57"/>
      <c r="F12" s="57"/>
      <c r="G12" s="57">
        <v>830</v>
      </c>
      <c r="H12" s="57">
        <v>210</v>
      </c>
      <c r="I12" s="57"/>
      <c r="J12" s="57">
        <f>SUM(D12:I12)</f>
        <v>1040</v>
      </c>
      <c r="L12" s="55">
        <v>3355</v>
      </c>
      <c r="N12" s="55" t="s">
        <v>319</v>
      </c>
      <c r="P12" s="12"/>
      <c r="S12" s="12"/>
    </row>
    <row r="13" spans="1:19" ht="15" customHeight="1" x14ac:dyDescent="0.25">
      <c r="A13" s="56" t="s">
        <v>286</v>
      </c>
      <c r="B13" s="57"/>
      <c r="C13" s="57"/>
      <c r="D13" s="11"/>
      <c r="E13" s="57"/>
      <c r="F13" s="57"/>
      <c r="G13" s="57">
        <v>520</v>
      </c>
      <c r="H13" s="57"/>
      <c r="I13" s="57"/>
      <c r="J13" s="13">
        <f>SUM(D13:I13)</f>
        <v>520</v>
      </c>
      <c r="P13" s="14"/>
      <c r="S13" s="14"/>
    </row>
    <row r="14" spans="1:19" ht="15" customHeight="1" x14ac:dyDescent="0.25">
      <c r="A14" s="56" t="s">
        <v>153</v>
      </c>
      <c r="B14" s="57"/>
      <c r="C14" s="57"/>
      <c r="D14" s="11"/>
      <c r="E14" s="57"/>
      <c r="F14" s="57"/>
      <c r="G14" s="57">
        <v>365</v>
      </c>
      <c r="H14" s="57"/>
      <c r="I14" s="57"/>
      <c r="J14" s="13">
        <f t="shared" ref="J14:J38" si="0">SUM(D14:I14)</f>
        <v>365</v>
      </c>
      <c r="P14" s="14"/>
      <c r="S14" s="14"/>
    </row>
    <row r="15" spans="1:19" ht="15" customHeight="1" x14ac:dyDescent="0.25">
      <c r="A15" s="56" t="s">
        <v>287</v>
      </c>
      <c r="B15" s="57"/>
      <c r="C15" s="57"/>
      <c r="D15" s="11"/>
      <c r="E15" s="57"/>
      <c r="F15" s="57"/>
      <c r="G15" s="57">
        <v>130</v>
      </c>
      <c r="H15" s="57"/>
      <c r="I15" s="57"/>
      <c r="J15" s="13">
        <f t="shared" si="0"/>
        <v>130</v>
      </c>
      <c r="P15" s="14"/>
      <c r="S15" s="14"/>
    </row>
    <row r="16" spans="1:19" ht="15" customHeight="1" x14ac:dyDescent="0.25">
      <c r="A16" s="56" t="s">
        <v>280</v>
      </c>
      <c r="B16" s="57"/>
      <c r="C16" s="57"/>
      <c r="D16" s="16"/>
      <c r="E16" s="57"/>
      <c r="F16" s="57"/>
      <c r="G16" s="57">
        <v>900</v>
      </c>
      <c r="H16" s="57"/>
      <c r="I16" s="57"/>
      <c r="J16" s="13">
        <f t="shared" si="0"/>
        <v>900</v>
      </c>
      <c r="P16" s="14"/>
      <c r="S16" s="14"/>
    </row>
    <row r="17" spans="1:19" ht="15" customHeight="1" x14ac:dyDescent="0.25">
      <c r="A17" s="56" t="s">
        <v>288</v>
      </c>
      <c r="B17" s="57"/>
      <c r="C17" s="57"/>
      <c r="D17" s="57"/>
      <c r="E17" s="57"/>
      <c r="F17" s="57"/>
      <c r="G17" s="57">
        <v>250</v>
      </c>
      <c r="H17" s="57"/>
      <c r="I17" s="57"/>
      <c r="J17" s="13">
        <f t="shared" si="0"/>
        <v>250</v>
      </c>
      <c r="P17" s="14"/>
      <c r="S17" s="14"/>
    </row>
    <row r="18" spans="1:19" ht="15" customHeight="1" x14ac:dyDescent="0.25">
      <c r="A18" s="56" t="s">
        <v>289</v>
      </c>
      <c r="B18" s="57"/>
      <c r="C18" s="57"/>
      <c r="D18" s="57"/>
      <c r="E18" s="57"/>
      <c r="F18" s="18"/>
      <c r="G18" s="65"/>
      <c r="H18" s="57">
        <v>1930</v>
      </c>
      <c r="I18" s="57"/>
      <c r="J18" s="13">
        <f t="shared" si="0"/>
        <v>1930</v>
      </c>
      <c r="P18" s="14"/>
      <c r="S18" s="14"/>
    </row>
    <row r="19" spans="1:19" ht="15" customHeight="1" x14ac:dyDescent="0.25">
      <c r="A19" s="56" t="s">
        <v>290</v>
      </c>
      <c r="B19" s="57"/>
      <c r="C19" s="57"/>
      <c r="D19" s="16"/>
      <c r="E19" s="57"/>
      <c r="F19" s="57"/>
      <c r="G19" s="57">
        <v>1930</v>
      </c>
      <c r="H19" s="57"/>
      <c r="I19" s="57"/>
      <c r="J19" s="13">
        <f t="shared" si="0"/>
        <v>1930</v>
      </c>
      <c r="P19" s="14"/>
      <c r="S19" s="14"/>
    </row>
    <row r="20" spans="1:19" ht="15" customHeight="1" x14ac:dyDescent="0.25">
      <c r="A20" s="56" t="s">
        <v>64</v>
      </c>
      <c r="B20" s="57"/>
      <c r="C20" s="57"/>
      <c r="D20" s="16"/>
      <c r="E20" s="57"/>
      <c r="F20" s="57"/>
      <c r="G20" s="57">
        <v>1940</v>
      </c>
      <c r="H20" s="57"/>
      <c r="I20" s="57"/>
      <c r="J20" s="13">
        <f t="shared" si="0"/>
        <v>1940</v>
      </c>
      <c r="P20" s="14"/>
      <c r="S20" s="14"/>
    </row>
    <row r="21" spans="1:19" ht="15" customHeight="1" x14ac:dyDescent="0.25">
      <c r="A21" s="56" t="s">
        <v>293</v>
      </c>
      <c r="B21" s="57"/>
      <c r="C21" s="57"/>
      <c r="D21" s="16"/>
      <c r="E21" s="57"/>
      <c r="F21" s="57"/>
      <c r="G21" s="65"/>
      <c r="H21" s="57">
        <v>800</v>
      </c>
      <c r="I21" s="57"/>
      <c r="J21" s="13">
        <f t="shared" si="0"/>
        <v>800</v>
      </c>
      <c r="P21" s="14"/>
      <c r="S21" s="14"/>
    </row>
    <row r="22" spans="1:19" ht="15" customHeight="1" x14ac:dyDescent="0.25">
      <c r="A22" s="56" t="s">
        <v>294</v>
      </c>
      <c r="B22" s="57">
        <v>2</v>
      </c>
      <c r="C22" s="57"/>
      <c r="D22" s="16"/>
      <c r="E22" s="57"/>
      <c r="F22" s="57"/>
      <c r="G22" s="65"/>
      <c r="H22" s="57">
        <v>490</v>
      </c>
      <c r="I22" s="57"/>
      <c r="J22" s="13">
        <f t="shared" si="0"/>
        <v>490</v>
      </c>
      <c r="P22" s="14"/>
      <c r="S22" s="14"/>
    </row>
    <row r="23" spans="1:19" ht="15" customHeight="1" x14ac:dyDescent="0.25">
      <c r="A23" s="56" t="s">
        <v>257</v>
      </c>
      <c r="B23" s="57">
        <v>2</v>
      </c>
      <c r="C23" s="57"/>
      <c r="D23" s="57"/>
      <c r="E23" s="57"/>
      <c r="F23" s="18"/>
      <c r="G23" s="57">
        <v>1049</v>
      </c>
      <c r="H23" s="57"/>
      <c r="I23" s="57"/>
      <c r="J23" s="13">
        <f t="shared" si="0"/>
        <v>1049</v>
      </c>
      <c r="P23" s="14"/>
      <c r="S23" s="14"/>
    </row>
    <row r="24" spans="1:19" ht="15" customHeight="1" x14ac:dyDescent="0.25">
      <c r="A24" s="56" t="s">
        <v>296</v>
      </c>
      <c r="B24" s="57"/>
      <c r="C24" s="57"/>
      <c r="D24" s="57"/>
      <c r="E24" s="57"/>
      <c r="F24" s="57"/>
      <c r="G24" s="57">
        <v>115</v>
      </c>
      <c r="H24" s="57"/>
      <c r="I24" s="57"/>
      <c r="J24" s="13">
        <f t="shared" si="0"/>
        <v>115</v>
      </c>
      <c r="P24" s="14"/>
      <c r="S24" s="14"/>
    </row>
    <row r="25" spans="1:19" ht="15" customHeight="1" x14ac:dyDescent="0.25">
      <c r="A25" s="56" t="s">
        <v>297</v>
      </c>
      <c r="B25" s="57"/>
      <c r="C25" s="57"/>
      <c r="D25" s="57"/>
      <c r="E25" s="57"/>
      <c r="F25" s="57"/>
      <c r="G25" s="65"/>
      <c r="H25" s="57">
        <v>5405</v>
      </c>
      <c r="I25" s="13"/>
      <c r="J25" s="13">
        <f t="shared" si="0"/>
        <v>5405</v>
      </c>
      <c r="P25" s="14"/>
      <c r="S25" s="14"/>
    </row>
    <row r="26" spans="1:19" ht="15" customHeight="1" x14ac:dyDescent="0.25">
      <c r="A26" s="56" t="s">
        <v>298</v>
      </c>
      <c r="B26" s="57"/>
      <c r="C26" s="57"/>
      <c r="D26" s="57"/>
      <c r="E26" s="57"/>
      <c r="F26" s="57"/>
      <c r="G26" s="57">
        <v>2800</v>
      </c>
      <c r="H26" s="57"/>
      <c r="I26" s="13"/>
      <c r="J26" s="13">
        <f t="shared" si="0"/>
        <v>2800</v>
      </c>
      <c r="P26" s="14"/>
      <c r="S26" s="14"/>
    </row>
    <row r="27" spans="1:19" ht="15" customHeight="1" x14ac:dyDescent="0.25">
      <c r="A27" s="56" t="s">
        <v>299</v>
      </c>
      <c r="B27" s="57"/>
      <c r="C27" s="57"/>
      <c r="D27" s="57"/>
      <c r="E27" s="57"/>
      <c r="F27" s="57"/>
      <c r="G27" s="65"/>
      <c r="H27" s="57">
        <v>1345</v>
      </c>
      <c r="I27" s="13"/>
      <c r="J27" s="13">
        <f t="shared" si="0"/>
        <v>1345</v>
      </c>
      <c r="P27" s="14"/>
      <c r="S27" s="14"/>
    </row>
    <row r="28" spans="1:19" ht="15" customHeight="1" x14ac:dyDescent="0.25">
      <c r="A28" s="56" t="s">
        <v>300</v>
      </c>
      <c r="B28" s="57">
        <v>4</v>
      </c>
      <c r="C28" s="57"/>
      <c r="D28" s="13"/>
      <c r="E28" s="57"/>
      <c r="F28" s="57">
        <v>1000</v>
      </c>
      <c r="G28" s="57"/>
      <c r="H28" s="57"/>
      <c r="I28" s="13"/>
      <c r="J28" s="57">
        <f t="shared" si="0"/>
        <v>1000</v>
      </c>
      <c r="P28" s="14"/>
      <c r="S28" s="14"/>
    </row>
    <row r="29" spans="1:19" ht="15" customHeight="1" x14ac:dyDescent="0.25">
      <c r="A29" s="60" t="s">
        <v>54</v>
      </c>
      <c r="B29" s="57"/>
      <c r="C29" s="57">
        <v>8</v>
      </c>
      <c r="D29" s="57"/>
      <c r="E29" s="57"/>
      <c r="F29" s="57"/>
      <c r="G29" s="57"/>
      <c r="H29" s="57"/>
      <c r="I29" s="13"/>
      <c r="J29" s="13"/>
      <c r="P29" s="14"/>
      <c r="S29" s="14"/>
    </row>
    <row r="30" spans="1:19" ht="15" customHeight="1" x14ac:dyDescent="0.25">
      <c r="A30" s="60" t="s">
        <v>52</v>
      </c>
      <c r="B30" s="57"/>
      <c r="C30" s="57">
        <v>10</v>
      </c>
      <c r="D30" s="57"/>
      <c r="E30" s="57"/>
      <c r="F30" s="57"/>
      <c r="G30" s="57"/>
      <c r="H30" s="57"/>
      <c r="I30" s="13"/>
      <c r="J30" s="13"/>
      <c r="P30" s="14"/>
      <c r="S30" s="14"/>
    </row>
    <row r="31" spans="1:19" ht="15" customHeight="1" x14ac:dyDescent="0.25">
      <c r="A31" s="60" t="s">
        <v>53</v>
      </c>
      <c r="B31" s="57"/>
      <c r="C31" s="57">
        <v>2</v>
      </c>
      <c r="D31" s="57"/>
      <c r="E31" s="57"/>
      <c r="F31" s="57"/>
      <c r="G31" s="57"/>
      <c r="H31" s="57"/>
      <c r="I31" s="13"/>
      <c r="J31" s="13"/>
      <c r="P31" s="14"/>
      <c r="S31" s="14"/>
    </row>
    <row r="32" spans="1:19" ht="15" customHeight="1" x14ac:dyDescent="0.25">
      <c r="A32" s="56" t="s">
        <v>301</v>
      </c>
      <c r="B32" s="57"/>
      <c r="C32" s="57"/>
      <c r="D32" s="57"/>
      <c r="E32" s="57"/>
      <c r="F32" s="57"/>
      <c r="G32" s="65"/>
      <c r="H32" s="57">
        <v>2815</v>
      </c>
      <c r="I32" s="57"/>
      <c r="J32" s="13">
        <f t="shared" si="0"/>
        <v>2815</v>
      </c>
      <c r="N32" s="19"/>
      <c r="P32" s="14"/>
      <c r="S32" s="14"/>
    </row>
    <row r="33" spans="1:19" ht="15" customHeight="1" x14ac:dyDescent="0.25">
      <c r="A33" s="56" t="s">
        <v>302</v>
      </c>
      <c r="B33" s="57"/>
      <c r="C33" s="57"/>
      <c r="D33" s="57"/>
      <c r="E33" s="57"/>
      <c r="F33" s="57"/>
      <c r="G33" s="65"/>
      <c r="H33" s="57">
        <v>470</v>
      </c>
      <c r="I33" s="57"/>
      <c r="J33" s="13">
        <f t="shared" si="0"/>
        <v>470</v>
      </c>
      <c r="P33" s="14"/>
      <c r="S33" s="14"/>
    </row>
    <row r="34" spans="1:19" ht="15" customHeight="1" x14ac:dyDescent="0.25">
      <c r="A34" s="56" t="s">
        <v>303</v>
      </c>
      <c r="B34" s="57"/>
      <c r="C34" s="57"/>
      <c r="D34" s="57"/>
      <c r="E34" s="57"/>
      <c r="F34" s="57"/>
      <c r="G34" s="65"/>
      <c r="H34" s="57">
        <v>2190</v>
      </c>
      <c r="I34" s="57"/>
      <c r="J34" s="13">
        <f t="shared" si="0"/>
        <v>2190</v>
      </c>
      <c r="P34" s="14"/>
      <c r="S34" s="14"/>
    </row>
    <row r="35" spans="1:19" ht="15" customHeight="1" x14ac:dyDescent="0.25">
      <c r="A35" s="56" t="s">
        <v>69</v>
      </c>
      <c r="B35" s="57">
        <v>1</v>
      </c>
      <c r="C35" s="57"/>
      <c r="D35" s="57"/>
      <c r="E35" s="57">
        <v>65</v>
      </c>
      <c r="F35" s="57"/>
      <c r="G35" s="65"/>
      <c r="H35" s="57"/>
      <c r="I35" s="57"/>
      <c r="J35" s="13">
        <f t="shared" si="0"/>
        <v>65</v>
      </c>
      <c r="P35" s="14"/>
      <c r="S35" s="14"/>
    </row>
    <row r="36" spans="1:19" ht="15" customHeight="1" x14ac:dyDescent="0.25">
      <c r="A36" s="56" t="s">
        <v>304</v>
      </c>
      <c r="B36" s="57">
        <v>2</v>
      </c>
      <c r="C36" s="57"/>
      <c r="D36" s="57"/>
      <c r="E36" s="57"/>
      <c r="F36" s="57"/>
      <c r="G36" s="57">
        <v>300</v>
      </c>
      <c r="H36" s="57"/>
      <c r="I36" s="57"/>
      <c r="J36" s="13">
        <f t="shared" si="0"/>
        <v>300</v>
      </c>
      <c r="P36" s="14"/>
      <c r="S36" s="14"/>
    </row>
    <row r="37" spans="1:19" ht="15" customHeight="1" x14ac:dyDescent="0.25">
      <c r="A37" s="56" t="s">
        <v>95</v>
      </c>
      <c r="B37" s="57"/>
      <c r="C37" s="57"/>
      <c r="D37" s="57"/>
      <c r="E37" s="57"/>
      <c r="F37" s="57"/>
      <c r="G37" s="57">
        <v>255</v>
      </c>
      <c r="H37" s="57"/>
      <c r="I37" s="57"/>
      <c r="J37" s="13">
        <f t="shared" si="0"/>
        <v>255</v>
      </c>
      <c r="P37" s="14"/>
      <c r="S37" s="14"/>
    </row>
    <row r="38" spans="1:19" ht="15" customHeight="1" thickBot="1" x14ac:dyDescent="0.3">
      <c r="A38" s="56" t="s">
        <v>58</v>
      </c>
      <c r="B38" s="57"/>
      <c r="C38" s="57"/>
      <c r="D38" s="57"/>
      <c r="E38" s="57"/>
      <c r="F38" s="57"/>
      <c r="G38" s="57">
        <v>5585</v>
      </c>
      <c r="H38" s="57"/>
      <c r="I38" s="57"/>
      <c r="J38" s="13">
        <f t="shared" si="0"/>
        <v>5585</v>
      </c>
      <c r="P38" s="14"/>
      <c r="S38" s="14"/>
    </row>
    <row r="39" spans="1:19" ht="13.5" customHeight="1" x14ac:dyDescent="0.25">
      <c r="A39" s="288" t="s">
        <v>17</v>
      </c>
      <c r="B39" s="289"/>
      <c r="C39" s="290"/>
      <c r="D39" s="276"/>
      <c r="E39" s="276">
        <f>SUM(E12:E38)</f>
        <v>65</v>
      </c>
      <c r="F39" s="276">
        <f>SUM(F12:F38)</f>
        <v>1000</v>
      </c>
      <c r="G39" s="276">
        <f>SUM(G12:G38)</f>
        <v>16969</v>
      </c>
      <c r="H39" s="276">
        <f>SUM(H12:H38)</f>
        <v>15655</v>
      </c>
      <c r="I39" s="276"/>
      <c r="J39" s="278">
        <f>SUM(D39:I40)</f>
        <v>33689</v>
      </c>
    </row>
    <row r="40" spans="1:19" ht="13.8" customHeight="1" thickBot="1" x14ac:dyDescent="0.3">
      <c r="A40" s="291"/>
      <c r="B40" s="292"/>
      <c r="C40" s="293"/>
      <c r="D40" s="277"/>
      <c r="E40" s="277"/>
      <c r="F40" s="277"/>
      <c r="G40" s="277"/>
      <c r="H40" s="277"/>
      <c r="I40" s="277"/>
      <c r="J40" s="279"/>
      <c r="M40" s="19"/>
      <c r="P40" s="19"/>
    </row>
    <row r="41" spans="1:19" x14ac:dyDescent="0.25">
      <c r="A41" s="280" t="s">
        <v>374</v>
      </c>
      <c r="B41" s="280"/>
      <c r="C41" s="280"/>
      <c r="D41" s="280"/>
      <c r="E41" s="280"/>
      <c r="F41" s="280"/>
      <c r="G41" s="280"/>
      <c r="H41" s="280"/>
      <c r="I41" s="281"/>
      <c r="J41" s="282">
        <f>SUM(J12:J38)</f>
        <v>33689</v>
      </c>
      <c r="O41" s="19"/>
    </row>
    <row r="42" spans="1:19" ht="13.8" thickBot="1" x14ac:dyDescent="0.3">
      <c r="A42" s="280"/>
      <c r="B42" s="280"/>
      <c r="C42" s="280"/>
      <c r="D42" s="280"/>
      <c r="E42" s="280"/>
      <c r="F42" s="280"/>
      <c r="G42" s="280"/>
      <c r="H42" s="280"/>
      <c r="I42" s="281"/>
      <c r="J42" s="283"/>
    </row>
    <row r="43" spans="1:19" ht="14.4" thickTop="1" x14ac:dyDescent="0.25">
      <c r="A43" s="357"/>
      <c r="B43" s="357"/>
      <c r="C43" s="357"/>
      <c r="D43" s="357"/>
      <c r="E43" s="357"/>
      <c r="F43" s="357"/>
      <c r="G43" s="357"/>
      <c r="H43" s="357"/>
      <c r="J43" s="110"/>
      <c r="N43" s="19"/>
      <c r="O43" s="19"/>
    </row>
    <row r="44" spans="1:19" x14ac:dyDescent="0.25">
      <c r="A44" s="269" t="s">
        <v>19</v>
      </c>
      <c r="B44" s="269"/>
      <c r="C44" s="269"/>
      <c r="D44" s="20"/>
      <c r="E44" s="21"/>
      <c r="F44" s="22"/>
      <c r="G44" s="22"/>
      <c r="H44" s="22"/>
      <c r="M44" s="19"/>
      <c r="N44" s="19">
        <v>33910</v>
      </c>
    </row>
    <row r="45" spans="1:19" x14ac:dyDescent="0.25">
      <c r="A45" s="270" t="s">
        <v>124</v>
      </c>
      <c r="B45" s="270"/>
      <c r="C45" s="270"/>
      <c r="D45" s="23"/>
      <c r="E45" s="270" t="s">
        <v>161</v>
      </c>
      <c r="F45" s="270"/>
      <c r="G45" s="270"/>
      <c r="H45" s="23"/>
      <c r="L45" s="19">
        <f>SUM(J41,H50)</f>
        <v>33689</v>
      </c>
    </row>
    <row r="46" spans="1:19" x14ac:dyDescent="0.25">
      <c r="A46" s="270" t="s">
        <v>46</v>
      </c>
      <c r="B46" s="270"/>
      <c r="C46" s="270"/>
      <c r="D46" s="23"/>
      <c r="E46" s="270" t="s">
        <v>251</v>
      </c>
      <c r="F46" s="270"/>
      <c r="G46" s="270"/>
      <c r="H46" s="23"/>
      <c r="K46" s="19"/>
      <c r="L46" s="19"/>
    </row>
    <row r="47" spans="1:19" x14ac:dyDescent="0.25">
      <c r="A47" s="270" t="s">
        <v>305</v>
      </c>
      <c r="B47" s="270"/>
      <c r="C47" s="270"/>
      <c r="D47" s="23"/>
      <c r="E47" s="270" t="s">
        <v>306</v>
      </c>
      <c r="F47" s="270"/>
      <c r="G47" s="270"/>
      <c r="H47" s="23"/>
      <c r="K47" s="19"/>
      <c r="L47" s="19"/>
    </row>
    <row r="48" spans="1:19" x14ac:dyDescent="0.25">
      <c r="A48" s="270"/>
      <c r="B48" s="270"/>
      <c r="C48" s="270"/>
      <c r="D48" s="23"/>
      <c r="E48" s="270" t="s">
        <v>66</v>
      </c>
      <c r="F48" s="270"/>
      <c r="G48" s="270"/>
      <c r="H48" s="23"/>
      <c r="K48" s="19"/>
      <c r="L48" s="19"/>
    </row>
    <row r="49" spans="1:13" x14ac:dyDescent="0.25">
      <c r="A49" s="270"/>
      <c r="B49" s="270"/>
      <c r="C49" s="270"/>
      <c r="D49" s="23"/>
      <c r="E49" s="270"/>
      <c r="F49" s="270"/>
      <c r="G49" s="270"/>
      <c r="H49" s="23"/>
      <c r="K49" s="19"/>
      <c r="M49" s="19"/>
    </row>
    <row r="50" spans="1:13" x14ac:dyDescent="0.25">
      <c r="A50" s="270"/>
      <c r="B50" s="270"/>
      <c r="C50" s="270"/>
      <c r="D50" s="23"/>
      <c r="E50" s="24"/>
      <c r="F50" s="24"/>
      <c r="G50" s="24"/>
      <c r="H50" s="25"/>
    </row>
  </sheetData>
  <mergeCells count="35">
    <mergeCell ref="A44:C44"/>
    <mergeCell ref="A45:C45"/>
    <mergeCell ref="E45:G45"/>
    <mergeCell ref="A43:H43"/>
    <mergeCell ref="A50:C50"/>
    <mergeCell ref="A46:C46"/>
    <mergeCell ref="E46:G46"/>
    <mergeCell ref="A48:C48"/>
    <mergeCell ref="E48:G48"/>
    <mergeCell ref="A49:C49"/>
    <mergeCell ref="E49:G49"/>
    <mergeCell ref="A47:C47"/>
    <mergeCell ref="E47:G47"/>
    <mergeCell ref="J39:J40"/>
    <mergeCell ref="A41:I42"/>
    <mergeCell ref="J41:J42"/>
    <mergeCell ref="H39:H40"/>
    <mergeCell ref="I39:I40"/>
    <mergeCell ref="A39:C40"/>
    <mergeCell ref="D39:D40"/>
    <mergeCell ref="E39:E40"/>
    <mergeCell ref="F39:F40"/>
    <mergeCell ref="G39:G40"/>
    <mergeCell ref="A8:J9"/>
    <mergeCell ref="A10:A11"/>
    <mergeCell ref="A1:J2"/>
    <mergeCell ref="A3:J4"/>
    <mergeCell ref="A6:D7"/>
    <mergeCell ref="E6:G7"/>
    <mergeCell ref="H6:H7"/>
    <mergeCell ref="I6:J6"/>
    <mergeCell ref="I7:J7"/>
    <mergeCell ref="B10:B11"/>
    <mergeCell ref="C10:C11"/>
    <mergeCell ref="D10:D11"/>
  </mergeCells>
  <printOptions horizontalCentered="1"/>
  <pageMargins left="0.25" right="0.25" top="0.75" bottom="0.75" header="0.5" footer="0.5"/>
  <pageSetup scale="92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5" tint="0.39997558519241921"/>
  </sheetPr>
  <dimension ref="A1:S49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94" t="s">
        <v>329</v>
      </c>
      <c r="B6" s="295"/>
      <c r="C6" s="295"/>
      <c r="D6" s="296"/>
      <c r="E6" s="261" t="s">
        <v>3</v>
      </c>
      <c r="F6" s="262"/>
      <c r="G6" s="262"/>
      <c r="H6" s="265">
        <f>J34</f>
        <v>12990</v>
      </c>
      <c r="I6" s="267" t="s">
        <v>20</v>
      </c>
      <c r="J6" s="268"/>
    </row>
    <row r="7" spans="1:19" ht="17.399999999999999" customHeight="1" x14ac:dyDescent="0.25">
      <c r="A7" s="297"/>
      <c r="B7" s="298"/>
      <c r="C7" s="298"/>
      <c r="D7" s="299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5" customHeight="1" x14ac:dyDescent="0.25">
      <c r="A12" s="56" t="s">
        <v>101</v>
      </c>
      <c r="B12" s="57">
        <v>7</v>
      </c>
      <c r="C12" s="57"/>
      <c r="D12" s="11"/>
      <c r="E12" s="57"/>
      <c r="F12" s="57">
        <v>340</v>
      </c>
      <c r="G12" s="57"/>
      <c r="H12" s="57">
        <v>25</v>
      </c>
      <c r="I12" s="57"/>
      <c r="J12" s="57">
        <f>SUM(D12:I12)</f>
        <v>365</v>
      </c>
      <c r="P12" s="12"/>
      <c r="S12" s="12"/>
    </row>
    <row r="13" spans="1:19" ht="15" customHeight="1" x14ac:dyDescent="0.25">
      <c r="A13" s="60" t="s">
        <v>52</v>
      </c>
      <c r="B13" s="57"/>
      <c r="C13" s="57">
        <v>13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5" customHeight="1" x14ac:dyDescent="0.25">
      <c r="A14" s="60" t="s">
        <v>178</v>
      </c>
      <c r="B14" s="57"/>
      <c r="C14" s="57">
        <v>5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5" customHeight="1" x14ac:dyDescent="0.25">
      <c r="A15" s="60" t="s">
        <v>54</v>
      </c>
      <c r="B15" s="57"/>
      <c r="C15" s="57">
        <v>9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5" customHeight="1" x14ac:dyDescent="0.25">
      <c r="A16" s="60" t="s">
        <v>53</v>
      </c>
      <c r="B16" s="57"/>
      <c r="C16" s="57">
        <v>3</v>
      </c>
      <c r="D16" s="16"/>
      <c r="E16" s="17"/>
      <c r="F16" s="17"/>
      <c r="G16" s="17"/>
      <c r="H16" s="17"/>
      <c r="I16" s="57"/>
      <c r="J16" s="13"/>
      <c r="P16" s="14"/>
      <c r="S16" s="14"/>
    </row>
    <row r="17" spans="1:19" ht="15" customHeight="1" x14ac:dyDescent="0.25">
      <c r="A17" s="56" t="s">
        <v>244</v>
      </c>
      <c r="B17" s="57"/>
      <c r="C17" s="57"/>
      <c r="D17" s="16">
        <v>1930</v>
      </c>
      <c r="E17" s="17"/>
      <c r="F17" s="17"/>
      <c r="G17" s="17"/>
      <c r="H17" s="17"/>
      <c r="I17" s="57"/>
      <c r="J17" s="57">
        <f t="shared" ref="J17:J31" si="0">SUM(D17:I17)</f>
        <v>1930</v>
      </c>
      <c r="P17" s="14"/>
      <c r="S17" s="14"/>
    </row>
    <row r="18" spans="1:19" ht="15" customHeight="1" x14ac:dyDescent="0.25">
      <c r="A18" s="56" t="s">
        <v>330</v>
      </c>
      <c r="B18" s="57"/>
      <c r="C18" s="57"/>
      <c r="D18" s="57">
        <v>120</v>
      </c>
      <c r="E18" s="57"/>
      <c r="F18" s="57"/>
      <c r="G18" s="57"/>
      <c r="H18" s="57"/>
      <c r="I18" s="13"/>
      <c r="J18" s="57">
        <f t="shared" si="0"/>
        <v>120</v>
      </c>
      <c r="P18" s="14"/>
      <c r="S18" s="14"/>
    </row>
    <row r="19" spans="1:19" ht="15" customHeight="1" x14ac:dyDescent="0.25">
      <c r="A19" s="56" t="s">
        <v>331</v>
      </c>
      <c r="B19" s="57"/>
      <c r="C19" s="57"/>
      <c r="D19" s="57">
        <v>290</v>
      </c>
      <c r="E19" s="57"/>
      <c r="F19" s="57"/>
      <c r="G19" s="57"/>
      <c r="H19" s="57"/>
      <c r="I19" s="13"/>
      <c r="J19" s="57">
        <f t="shared" si="0"/>
        <v>290</v>
      </c>
      <c r="P19" s="14"/>
      <c r="S19" s="14"/>
    </row>
    <row r="20" spans="1:19" ht="15" customHeight="1" x14ac:dyDescent="0.25">
      <c r="A20" s="56" t="s">
        <v>199</v>
      </c>
      <c r="B20" s="57"/>
      <c r="C20" s="57"/>
      <c r="D20" s="57">
        <v>3505</v>
      </c>
      <c r="E20" s="57"/>
      <c r="F20" s="18"/>
      <c r="G20" s="57"/>
      <c r="H20" s="57"/>
      <c r="I20" s="13"/>
      <c r="J20" s="57">
        <f t="shared" si="0"/>
        <v>3505</v>
      </c>
      <c r="P20" s="14"/>
      <c r="S20" s="14"/>
    </row>
    <row r="21" spans="1:19" ht="15" customHeight="1" x14ac:dyDescent="0.25">
      <c r="A21" s="56" t="s">
        <v>332</v>
      </c>
      <c r="B21" s="57">
        <v>4</v>
      </c>
      <c r="C21" s="57"/>
      <c r="D21" s="16">
        <v>1010</v>
      </c>
      <c r="E21" s="57"/>
      <c r="F21" s="57"/>
      <c r="G21" s="57"/>
      <c r="H21" s="108"/>
      <c r="I21" s="13"/>
      <c r="J21" s="57">
        <f t="shared" si="0"/>
        <v>1010</v>
      </c>
      <c r="P21" s="14"/>
      <c r="S21" s="14"/>
    </row>
    <row r="22" spans="1:19" ht="15" customHeight="1" x14ac:dyDescent="0.25">
      <c r="A22" s="56" t="s">
        <v>322</v>
      </c>
      <c r="B22" s="57"/>
      <c r="C22" s="57"/>
      <c r="D22" s="16">
        <v>480</v>
      </c>
      <c r="E22" s="57"/>
      <c r="F22" s="57"/>
      <c r="G22" s="57"/>
      <c r="H22" s="57"/>
      <c r="I22" s="13"/>
      <c r="J22" s="57">
        <f t="shared" si="0"/>
        <v>480</v>
      </c>
      <c r="P22" s="14"/>
      <c r="S22" s="14"/>
    </row>
    <row r="23" spans="1:19" ht="15" customHeight="1" x14ac:dyDescent="0.25">
      <c r="A23" s="56" t="s">
        <v>200</v>
      </c>
      <c r="B23" s="57"/>
      <c r="C23" s="57"/>
      <c r="D23" s="11"/>
      <c r="E23" s="57"/>
      <c r="F23" s="57"/>
      <c r="G23" s="57"/>
      <c r="H23" s="57">
        <v>2160</v>
      </c>
      <c r="I23" s="57"/>
      <c r="J23" s="57">
        <f t="shared" si="0"/>
        <v>2160</v>
      </c>
      <c r="P23" s="14"/>
      <c r="S23" s="14"/>
    </row>
    <row r="24" spans="1:19" ht="15" customHeight="1" x14ac:dyDescent="0.25">
      <c r="A24" s="56" t="s">
        <v>89</v>
      </c>
      <c r="B24" s="57"/>
      <c r="C24" s="57"/>
      <c r="D24" s="11">
        <v>250</v>
      </c>
      <c r="E24" s="57"/>
      <c r="G24" s="57"/>
      <c r="H24" s="57"/>
      <c r="I24" s="57"/>
      <c r="J24" s="57">
        <f t="shared" si="0"/>
        <v>250</v>
      </c>
      <c r="P24" s="14"/>
      <c r="S24" s="14"/>
    </row>
    <row r="25" spans="1:19" ht="15" customHeight="1" x14ac:dyDescent="0.25">
      <c r="A25" s="56" t="s">
        <v>334</v>
      </c>
      <c r="B25" s="57"/>
      <c r="C25" s="57"/>
      <c r="D25" s="11"/>
      <c r="E25" s="57"/>
      <c r="F25" s="57">
        <v>45</v>
      </c>
      <c r="G25" s="57"/>
      <c r="H25" s="57"/>
      <c r="I25" s="57"/>
      <c r="J25" s="57">
        <f t="shared" si="0"/>
        <v>45</v>
      </c>
      <c r="P25" s="14"/>
      <c r="S25" s="14"/>
    </row>
    <row r="26" spans="1:19" ht="15" customHeight="1" x14ac:dyDescent="0.25">
      <c r="A26" s="56" t="s">
        <v>69</v>
      </c>
      <c r="B26" s="57"/>
      <c r="C26" s="57"/>
      <c r="D26" s="11">
        <v>30</v>
      </c>
      <c r="E26" s="57"/>
      <c r="F26" s="57"/>
      <c r="G26" s="57"/>
      <c r="H26" s="57"/>
      <c r="I26" s="57"/>
      <c r="J26" s="57">
        <f t="shared" si="0"/>
        <v>30</v>
      </c>
      <c r="P26" s="14"/>
      <c r="S26" s="14"/>
    </row>
    <row r="27" spans="1:19" ht="15" customHeight="1" x14ac:dyDescent="0.25">
      <c r="A27" s="56" t="s">
        <v>335</v>
      </c>
      <c r="B27" s="57"/>
      <c r="C27" s="57"/>
      <c r="D27" s="16">
        <v>80</v>
      </c>
      <c r="E27" s="17"/>
      <c r="F27" s="17"/>
      <c r="G27" s="17"/>
      <c r="H27" s="17"/>
      <c r="I27" s="57"/>
      <c r="J27" s="57">
        <f t="shared" si="0"/>
        <v>80</v>
      </c>
      <c r="P27" s="14"/>
      <c r="S27" s="14"/>
    </row>
    <row r="28" spans="1:19" ht="15" customHeight="1" x14ac:dyDescent="0.25">
      <c r="A28" s="56" t="s">
        <v>336</v>
      </c>
      <c r="B28" s="57"/>
      <c r="C28" s="57"/>
      <c r="D28" s="16">
        <v>900</v>
      </c>
      <c r="E28" s="17"/>
      <c r="F28" s="17"/>
      <c r="G28" s="17"/>
      <c r="H28" s="17"/>
      <c r="I28" s="57"/>
      <c r="J28" s="57">
        <f t="shared" si="0"/>
        <v>900</v>
      </c>
      <c r="P28" s="14"/>
      <c r="S28" s="14"/>
    </row>
    <row r="29" spans="1:19" ht="15" customHeight="1" x14ac:dyDescent="0.25">
      <c r="A29" s="56" t="s">
        <v>59</v>
      </c>
      <c r="B29" s="57"/>
      <c r="C29" s="57"/>
      <c r="D29" s="16">
        <v>1640</v>
      </c>
      <c r="E29" s="17"/>
      <c r="F29" s="17"/>
      <c r="G29" s="17"/>
      <c r="H29" s="17"/>
      <c r="I29" s="57"/>
      <c r="J29" s="57">
        <f t="shared" si="0"/>
        <v>1640</v>
      </c>
      <c r="P29" s="14"/>
      <c r="S29" s="14"/>
    </row>
    <row r="30" spans="1:19" ht="15" customHeight="1" x14ac:dyDescent="0.25">
      <c r="A30" s="56" t="s">
        <v>201</v>
      </c>
      <c r="B30" s="57"/>
      <c r="C30" s="57"/>
      <c r="D30" s="57">
        <v>145</v>
      </c>
      <c r="E30" s="57"/>
      <c r="F30" s="57"/>
      <c r="G30" s="57"/>
      <c r="H30" s="57"/>
      <c r="I30" s="13"/>
      <c r="J30" s="57">
        <f t="shared" si="0"/>
        <v>145</v>
      </c>
      <c r="P30" s="14"/>
      <c r="S30" s="14"/>
    </row>
    <row r="31" spans="1:19" ht="15" customHeight="1" thickBot="1" x14ac:dyDescent="0.3">
      <c r="A31" s="56" t="s">
        <v>328</v>
      </c>
      <c r="B31" s="57"/>
      <c r="C31" s="57"/>
      <c r="D31" s="57">
        <v>40</v>
      </c>
      <c r="E31" s="57"/>
      <c r="F31" s="57"/>
      <c r="G31" s="57"/>
      <c r="H31" s="57"/>
      <c r="I31" s="13"/>
      <c r="J31" s="57">
        <f t="shared" si="0"/>
        <v>40</v>
      </c>
      <c r="P31" s="14"/>
      <c r="S31" s="14"/>
    </row>
    <row r="32" spans="1:19" ht="13.2" customHeight="1" x14ac:dyDescent="0.25">
      <c r="A32" s="288" t="s">
        <v>17</v>
      </c>
      <c r="B32" s="289"/>
      <c r="C32" s="290"/>
      <c r="D32" s="276">
        <f>SUM(D12:D31)</f>
        <v>10420</v>
      </c>
      <c r="E32" s="276"/>
      <c r="F32" s="276">
        <f>SUM(F12:F31)</f>
        <v>385</v>
      </c>
      <c r="G32" s="276"/>
      <c r="H32" s="276">
        <f>SUM(H12:H31)</f>
        <v>2185</v>
      </c>
      <c r="I32" s="276"/>
      <c r="J32" s="278">
        <f>SUM(D32:I33)</f>
        <v>12990</v>
      </c>
      <c r="M32" s="19"/>
      <c r="N32" s="19"/>
    </row>
    <row r="33" spans="1:13" ht="13.8" customHeight="1" thickBot="1" x14ac:dyDescent="0.3">
      <c r="A33" s="291"/>
      <c r="B33" s="292"/>
      <c r="C33" s="293"/>
      <c r="D33" s="277"/>
      <c r="E33" s="277"/>
      <c r="F33" s="277"/>
      <c r="G33" s="277"/>
      <c r="H33" s="277"/>
      <c r="I33" s="277"/>
      <c r="J33" s="279"/>
    </row>
    <row r="34" spans="1:13" x14ac:dyDescent="0.25">
      <c r="A34" s="280" t="s">
        <v>18</v>
      </c>
      <c r="B34" s="280"/>
      <c r="C34" s="280"/>
      <c r="D34" s="280"/>
      <c r="E34" s="280"/>
      <c r="F34" s="280"/>
      <c r="G34" s="280"/>
      <c r="H34" s="280"/>
      <c r="I34" s="281"/>
      <c r="J34" s="282">
        <f>SUM(J12:J31)</f>
        <v>12990</v>
      </c>
    </row>
    <row r="35" spans="1:13" ht="13.8" thickBot="1" x14ac:dyDescent="0.3">
      <c r="A35" s="280"/>
      <c r="B35" s="280"/>
      <c r="C35" s="280"/>
      <c r="D35" s="280"/>
      <c r="E35" s="280"/>
      <c r="F35" s="280"/>
      <c r="G35" s="280"/>
      <c r="H35" s="280"/>
      <c r="I35" s="281"/>
      <c r="J35" s="283"/>
      <c r="L35" s="19"/>
    </row>
    <row r="36" spans="1:13" ht="13.8" thickTop="1" x14ac:dyDescent="0.25">
      <c r="A36" s="284" t="s">
        <v>229</v>
      </c>
      <c r="B36" s="284"/>
      <c r="C36" s="284"/>
      <c r="D36" s="284"/>
      <c r="E36" s="284"/>
      <c r="F36" s="284"/>
      <c r="G36" s="284"/>
      <c r="H36" s="284"/>
      <c r="I36" s="285"/>
      <c r="J36" s="286">
        <v>18000</v>
      </c>
    </row>
    <row r="37" spans="1:13" ht="13.8" thickBot="1" x14ac:dyDescent="0.3">
      <c r="A37" s="284"/>
      <c r="B37" s="284"/>
      <c r="C37" s="284"/>
      <c r="D37" s="284"/>
      <c r="E37" s="284"/>
      <c r="F37" s="284"/>
      <c r="G37" s="284"/>
      <c r="H37" s="284"/>
      <c r="I37" s="285"/>
      <c r="J37" s="287"/>
      <c r="M37" s="19"/>
    </row>
    <row r="38" spans="1:13" ht="13.8" thickTop="1" x14ac:dyDescent="0.25">
      <c r="A38" s="269" t="s">
        <v>19</v>
      </c>
      <c r="B38" s="269"/>
      <c r="C38" s="269"/>
      <c r="D38" s="20"/>
      <c r="E38" s="21"/>
      <c r="F38" s="22"/>
      <c r="G38" s="22"/>
      <c r="H38" s="22"/>
      <c r="L38" s="19"/>
    </row>
    <row r="39" spans="1:13" x14ac:dyDescent="0.25">
      <c r="A39" s="270" t="s">
        <v>124</v>
      </c>
      <c r="B39" s="270"/>
      <c r="C39" s="270"/>
      <c r="D39" s="23"/>
      <c r="E39" s="270" t="s">
        <v>66</v>
      </c>
      <c r="F39" s="270"/>
      <c r="G39" s="270"/>
      <c r="H39" s="23"/>
      <c r="M39" s="19"/>
    </row>
    <row r="40" spans="1:13" x14ac:dyDescent="0.25">
      <c r="A40" s="270" t="s">
        <v>169</v>
      </c>
      <c r="B40" s="270"/>
      <c r="C40" s="270"/>
      <c r="D40" s="23"/>
      <c r="E40" s="270" t="s">
        <v>333</v>
      </c>
      <c r="F40" s="270"/>
      <c r="G40" s="270"/>
      <c r="H40" s="23"/>
      <c r="M40" s="19"/>
    </row>
    <row r="41" spans="1:13" x14ac:dyDescent="0.25">
      <c r="A41" s="270" t="s">
        <v>159</v>
      </c>
      <c r="B41" s="270"/>
      <c r="C41" s="270"/>
      <c r="D41" s="23"/>
      <c r="E41" s="270" t="s">
        <v>46</v>
      </c>
      <c r="F41" s="270"/>
      <c r="G41" s="270"/>
      <c r="H41" s="23"/>
    </row>
    <row r="42" spans="1:13" x14ac:dyDescent="0.25">
      <c r="A42" s="270"/>
      <c r="B42" s="270"/>
      <c r="C42" s="270"/>
      <c r="D42" s="23"/>
      <c r="E42" s="270"/>
      <c r="F42" s="270"/>
      <c r="G42" s="270"/>
      <c r="H42" s="23"/>
    </row>
    <row r="43" spans="1:13" ht="13.8" x14ac:dyDescent="0.25">
      <c r="A43" s="270"/>
      <c r="B43" s="270"/>
      <c r="C43" s="270"/>
      <c r="D43" s="23"/>
      <c r="E43" s="24"/>
      <c r="F43" s="24"/>
      <c r="G43" s="24"/>
      <c r="H43" s="109">
        <v>5010</v>
      </c>
    </row>
    <row r="49" spans="4:4" x14ac:dyDescent="0.25">
      <c r="D49" s="19"/>
    </row>
  </sheetData>
  <mergeCells count="38">
    <mergeCell ref="A42:C42"/>
    <mergeCell ref="E42:G42"/>
    <mergeCell ref="A43:C43"/>
    <mergeCell ref="A38:C38"/>
    <mergeCell ref="A39:C39"/>
    <mergeCell ref="E39:G39"/>
    <mergeCell ref="A40:C40"/>
    <mergeCell ref="E40:G40"/>
    <mergeCell ref="A41:C41"/>
    <mergeCell ref="E41:G41"/>
    <mergeCell ref="I32:I33"/>
    <mergeCell ref="J32:J33"/>
    <mergeCell ref="A34:I35"/>
    <mergeCell ref="J34:J35"/>
    <mergeCell ref="A36:I37"/>
    <mergeCell ref="J36:J37"/>
    <mergeCell ref="A32:C33"/>
    <mergeCell ref="D32:D33"/>
    <mergeCell ref="E32:E33"/>
    <mergeCell ref="F32:F33"/>
    <mergeCell ref="G32:G33"/>
    <mergeCell ref="H32:H3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3" orientation="portrait" horizontalDpi="4294967293" r:id="rId1"/>
  <headerFooter alignWithMargins="0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 tint="0.39997558519241921"/>
  </sheetPr>
  <dimension ref="A1:S38"/>
  <sheetViews>
    <sheetView topLeftCell="A13" zoomScaleNormal="100" workbookViewId="0">
      <selection activeCell="G59" sqref="G59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4"/>
      <c r="B5" s="5"/>
      <c r="C5" s="5"/>
      <c r="D5" s="5"/>
      <c r="E5" s="5"/>
      <c r="F5" s="5"/>
      <c r="G5" s="5"/>
      <c r="H5" s="5"/>
      <c r="I5" s="5"/>
      <c r="J5" s="79" t="s">
        <v>2</v>
      </c>
      <c r="K5" s="3"/>
    </row>
    <row r="6" spans="1:19" ht="17.399999999999999" customHeight="1" x14ac:dyDescent="0.25">
      <c r="A6" s="351" t="s">
        <v>320</v>
      </c>
      <c r="B6" s="352"/>
      <c r="C6" s="352"/>
      <c r="D6" s="353"/>
      <c r="E6" s="261" t="s">
        <v>3</v>
      </c>
      <c r="F6" s="262"/>
      <c r="G6" s="262"/>
      <c r="H6" s="265">
        <f>J28</f>
        <v>19389</v>
      </c>
      <c r="I6" s="267" t="s">
        <v>283</v>
      </c>
      <c r="J6" s="268"/>
    </row>
    <row r="7" spans="1:19" ht="17.399999999999999" customHeight="1" x14ac:dyDescent="0.25">
      <c r="A7" s="354"/>
      <c r="B7" s="355"/>
      <c r="C7" s="355"/>
      <c r="D7" s="356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284</v>
      </c>
      <c r="D10" s="275" t="s">
        <v>8</v>
      </c>
      <c r="E10" s="77" t="s">
        <v>9</v>
      </c>
      <c r="F10" s="77" t="s">
        <v>10</v>
      </c>
      <c r="G10" s="77" t="s">
        <v>87</v>
      </c>
      <c r="H10" s="77" t="s">
        <v>285</v>
      </c>
      <c r="I10" s="77" t="s">
        <v>11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78" t="s">
        <v>14</v>
      </c>
      <c r="H11" s="78" t="s">
        <v>14</v>
      </c>
      <c r="I11" s="78" t="s">
        <v>15</v>
      </c>
      <c r="J11" s="78" t="s">
        <v>16</v>
      </c>
    </row>
    <row r="12" spans="1:19" ht="15" customHeight="1" x14ac:dyDescent="0.25">
      <c r="A12" s="56" t="s">
        <v>89</v>
      </c>
      <c r="B12" s="57"/>
      <c r="C12" s="57"/>
      <c r="D12" s="11"/>
      <c r="E12" s="57"/>
      <c r="F12" s="57"/>
      <c r="G12" s="57">
        <v>530</v>
      </c>
      <c r="H12" s="57"/>
      <c r="I12" s="57"/>
      <c r="J12" s="57">
        <f>SUM(D12:I12)</f>
        <v>530</v>
      </c>
      <c r="L12" s="55">
        <v>3355</v>
      </c>
      <c r="P12" s="12"/>
      <c r="S12" s="12"/>
    </row>
    <row r="13" spans="1:19" ht="15" customHeight="1" x14ac:dyDescent="0.25">
      <c r="A13" s="56" t="s">
        <v>153</v>
      </c>
      <c r="B13" s="57"/>
      <c r="C13" s="57"/>
      <c r="D13" s="11"/>
      <c r="E13" s="57"/>
      <c r="F13" s="57"/>
      <c r="G13" s="57">
        <v>330</v>
      </c>
      <c r="H13" s="57"/>
      <c r="I13" s="57"/>
      <c r="J13" s="13">
        <f>SUM(D13:I13)</f>
        <v>330</v>
      </c>
      <c r="P13" s="14"/>
      <c r="S13" s="14"/>
    </row>
    <row r="14" spans="1:19" ht="15" customHeight="1" x14ac:dyDescent="0.25">
      <c r="A14" s="56" t="s">
        <v>167</v>
      </c>
      <c r="B14" s="57"/>
      <c r="C14" s="57"/>
      <c r="D14" s="11"/>
      <c r="E14" s="57"/>
      <c r="F14" s="57"/>
      <c r="G14" s="57">
        <v>315</v>
      </c>
      <c r="H14" s="57"/>
      <c r="I14" s="57"/>
      <c r="J14" s="13">
        <f t="shared" ref="J14:J25" si="0">SUM(D14:I14)</f>
        <v>315</v>
      </c>
      <c r="P14" s="14"/>
      <c r="S14" s="14"/>
    </row>
    <row r="15" spans="1:19" ht="15" customHeight="1" x14ac:dyDescent="0.25">
      <c r="A15" s="56" t="s">
        <v>287</v>
      </c>
      <c r="B15" s="57"/>
      <c r="C15" s="57"/>
      <c r="D15" s="11"/>
      <c r="E15" s="57"/>
      <c r="F15" s="57"/>
      <c r="G15" s="57">
        <v>130</v>
      </c>
      <c r="H15" s="57"/>
      <c r="I15" s="57"/>
      <c r="J15" s="13">
        <f t="shared" si="0"/>
        <v>130</v>
      </c>
      <c r="P15" s="14"/>
      <c r="S15" s="14"/>
    </row>
    <row r="16" spans="1:19" ht="15" customHeight="1" x14ac:dyDescent="0.25">
      <c r="A16" s="56" t="s">
        <v>291</v>
      </c>
      <c r="B16" s="57"/>
      <c r="C16" s="57"/>
      <c r="D16" s="16"/>
      <c r="E16" s="17"/>
      <c r="F16" s="17"/>
      <c r="G16" s="17">
        <v>515</v>
      </c>
      <c r="H16" s="17"/>
      <c r="I16" s="57"/>
      <c r="J16" s="13">
        <f t="shared" si="0"/>
        <v>515</v>
      </c>
      <c r="P16" s="14"/>
      <c r="S16" s="14"/>
    </row>
    <row r="17" spans="1:19" ht="15" customHeight="1" x14ac:dyDescent="0.25">
      <c r="A17" s="56" t="s">
        <v>292</v>
      </c>
      <c r="B17" s="57"/>
      <c r="C17" s="57"/>
      <c r="D17" s="57"/>
      <c r="E17" s="57"/>
      <c r="F17" s="57"/>
      <c r="G17" s="57">
        <v>450</v>
      </c>
      <c r="H17" s="57"/>
      <c r="I17" s="13"/>
      <c r="J17" s="13">
        <f t="shared" si="0"/>
        <v>450</v>
      </c>
      <c r="P17" s="14"/>
      <c r="S17" s="14"/>
    </row>
    <row r="18" spans="1:19" ht="15" customHeight="1" x14ac:dyDescent="0.25">
      <c r="A18" s="56" t="s">
        <v>64</v>
      </c>
      <c r="B18" s="57">
        <v>7</v>
      </c>
      <c r="C18" s="57"/>
      <c r="D18" s="57"/>
      <c r="E18" s="57"/>
      <c r="F18" s="57"/>
      <c r="G18" s="57">
        <v>7625</v>
      </c>
      <c r="H18" s="57"/>
      <c r="I18" s="13"/>
      <c r="J18" s="13">
        <f t="shared" si="0"/>
        <v>7625</v>
      </c>
      <c r="P18" s="14"/>
      <c r="S18" s="14"/>
    </row>
    <row r="19" spans="1:19" ht="15" customHeight="1" x14ac:dyDescent="0.25">
      <c r="A19" s="56" t="s">
        <v>257</v>
      </c>
      <c r="B19" s="57">
        <v>2</v>
      </c>
      <c r="C19" s="57"/>
      <c r="D19" s="57"/>
      <c r="E19" s="57"/>
      <c r="F19" s="18"/>
      <c r="G19" s="57">
        <v>1049</v>
      </c>
      <c r="H19" s="57"/>
      <c r="I19" s="13"/>
      <c r="J19" s="13">
        <f t="shared" si="0"/>
        <v>1049</v>
      </c>
      <c r="P19" s="14"/>
      <c r="S19" s="14"/>
    </row>
    <row r="20" spans="1:19" ht="15" customHeight="1" x14ac:dyDescent="0.25">
      <c r="A20" s="56" t="s">
        <v>295</v>
      </c>
      <c r="B20" s="57"/>
      <c r="C20" s="57"/>
      <c r="D20" s="16"/>
      <c r="E20" s="57"/>
      <c r="F20" s="57"/>
      <c r="H20" s="57">
        <v>2225</v>
      </c>
      <c r="I20" s="13"/>
      <c r="J20" s="13">
        <f t="shared" si="0"/>
        <v>2225</v>
      </c>
      <c r="P20" s="14"/>
      <c r="S20" s="14"/>
    </row>
    <row r="21" spans="1:19" ht="15" customHeight="1" x14ac:dyDescent="0.25">
      <c r="A21" s="56" t="s">
        <v>300</v>
      </c>
      <c r="B21" s="57">
        <v>4</v>
      </c>
      <c r="C21" s="57"/>
      <c r="D21" s="13"/>
      <c r="E21" s="57"/>
      <c r="F21" s="57">
        <v>1020</v>
      </c>
      <c r="G21" s="57"/>
      <c r="H21" s="57"/>
      <c r="I21" s="13"/>
      <c r="J21" s="57">
        <f t="shared" si="0"/>
        <v>1020</v>
      </c>
      <c r="P21" s="14"/>
      <c r="S21" s="14"/>
    </row>
    <row r="22" spans="1:19" ht="15" customHeight="1" x14ac:dyDescent="0.25">
      <c r="A22" s="60" t="s">
        <v>54</v>
      </c>
      <c r="B22" s="57"/>
      <c r="C22" s="57">
        <v>8</v>
      </c>
      <c r="D22" s="57"/>
      <c r="E22" s="57"/>
      <c r="F22" s="57"/>
      <c r="G22" s="57"/>
      <c r="H22" s="57"/>
      <c r="I22" s="13"/>
      <c r="J22" s="13"/>
      <c r="P22" s="14"/>
      <c r="S22" s="14"/>
    </row>
    <row r="23" spans="1:19" ht="15" customHeight="1" x14ac:dyDescent="0.25">
      <c r="A23" s="60" t="s">
        <v>52</v>
      </c>
      <c r="B23" s="57"/>
      <c r="C23" s="57">
        <v>10</v>
      </c>
      <c r="D23" s="57"/>
      <c r="E23" s="57"/>
      <c r="F23" s="57"/>
      <c r="G23" s="57"/>
      <c r="H23" s="57"/>
      <c r="I23" s="13"/>
      <c r="J23" s="13"/>
      <c r="P23" s="14"/>
      <c r="S23" s="14"/>
    </row>
    <row r="24" spans="1:19" ht="15" customHeight="1" x14ac:dyDescent="0.25">
      <c r="A24" s="60" t="s">
        <v>53</v>
      </c>
      <c r="B24" s="57"/>
      <c r="C24" s="57">
        <v>2</v>
      </c>
      <c r="D24" s="57"/>
      <c r="E24" s="57"/>
      <c r="F24" s="57"/>
      <c r="G24" s="57"/>
      <c r="H24" s="57"/>
      <c r="I24" s="13"/>
      <c r="J24" s="13"/>
      <c r="P24" s="14"/>
      <c r="S24" s="14"/>
    </row>
    <row r="25" spans="1:19" ht="15" customHeight="1" thickBot="1" x14ac:dyDescent="0.3">
      <c r="A25" s="56" t="s">
        <v>58</v>
      </c>
      <c r="B25" s="57"/>
      <c r="C25" s="57"/>
      <c r="D25" s="57"/>
      <c r="E25" s="57"/>
      <c r="F25" s="57"/>
      <c r="G25" s="57">
        <v>5200</v>
      </c>
      <c r="H25" s="57"/>
      <c r="I25" s="57"/>
      <c r="J25" s="13">
        <f t="shared" si="0"/>
        <v>5200</v>
      </c>
      <c r="N25" s="19"/>
      <c r="P25" s="14"/>
      <c r="S25" s="14"/>
    </row>
    <row r="26" spans="1:19" ht="13.5" customHeight="1" x14ac:dyDescent="0.25">
      <c r="A26" s="288" t="s">
        <v>17</v>
      </c>
      <c r="B26" s="289"/>
      <c r="C26" s="290"/>
      <c r="D26" s="276"/>
      <c r="E26" s="276"/>
      <c r="F26" s="276">
        <f>SUM(F12:F25)</f>
        <v>1020</v>
      </c>
      <c r="G26" s="276">
        <f>SUM(G12:G25)</f>
        <v>16144</v>
      </c>
      <c r="H26" s="276">
        <f>SUM(H12:H25)</f>
        <v>2225</v>
      </c>
      <c r="I26" s="276"/>
      <c r="J26" s="278">
        <f>SUM(D26:I27)</f>
        <v>19389</v>
      </c>
    </row>
    <row r="27" spans="1:19" ht="13.8" customHeight="1" thickBot="1" x14ac:dyDescent="0.3">
      <c r="A27" s="291"/>
      <c r="B27" s="292"/>
      <c r="C27" s="293"/>
      <c r="D27" s="277"/>
      <c r="E27" s="277"/>
      <c r="F27" s="277"/>
      <c r="G27" s="277"/>
      <c r="H27" s="277"/>
      <c r="I27" s="277"/>
      <c r="J27" s="279"/>
      <c r="M27" s="19"/>
      <c r="P27" s="19"/>
    </row>
    <row r="28" spans="1:19" x14ac:dyDescent="0.25">
      <c r="A28" s="280" t="s">
        <v>373</v>
      </c>
      <c r="B28" s="280"/>
      <c r="C28" s="280"/>
      <c r="D28" s="280"/>
      <c r="E28" s="280"/>
      <c r="F28" s="280"/>
      <c r="G28" s="280"/>
      <c r="H28" s="280"/>
      <c r="I28" s="281"/>
      <c r="J28" s="282">
        <f>SUM(J12:J25)</f>
        <v>19389</v>
      </c>
      <c r="O28" s="19"/>
    </row>
    <row r="29" spans="1:19" ht="13.8" thickBot="1" x14ac:dyDescent="0.3">
      <c r="A29" s="280"/>
      <c r="B29" s="280"/>
      <c r="C29" s="280"/>
      <c r="D29" s="280"/>
      <c r="E29" s="280"/>
      <c r="F29" s="280"/>
      <c r="G29" s="280"/>
      <c r="H29" s="280"/>
      <c r="I29" s="281"/>
      <c r="J29" s="283"/>
    </row>
    <row r="30" spans="1:19" ht="14.4" thickTop="1" x14ac:dyDescent="0.25">
      <c r="A30" s="357"/>
      <c r="B30" s="357"/>
      <c r="C30" s="357"/>
      <c r="D30" s="357"/>
      <c r="E30" s="357"/>
      <c r="F30" s="357"/>
      <c r="G30" s="357"/>
      <c r="H30" s="357"/>
      <c r="J30" s="110"/>
      <c r="N30" s="19"/>
      <c r="O30" s="19"/>
    </row>
    <row r="31" spans="1:19" x14ac:dyDescent="0.25">
      <c r="A31" s="269" t="s">
        <v>19</v>
      </c>
      <c r="B31" s="269"/>
      <c r="C31" s="269"/>
      <c r="D31" s="20"/>
      <c r="E31" s="21"/>
      <c r="F31" s="22"/>
      <c r="G31" s="22"/>
      <c r="H31" s="22"/>
      <c r="M31" s="19"/>
      <c r="N31" s="19">
        <v>33910</v>
      </c>
    </row>
    <row r="32" spans="1:19" x14ac:dyDescent="0.25">
      <c r="A32" s="270" t="s">
        <v>207</v>
      </c>
      <c r="B32" s="270"/>
      <c r="C32" s="270"/>
      <c r="D32" s="23"/>
      <c r="E32" s="270" t="s">
        <v>159</v>
      </c>
      <c r="F32" s="270"/>
      <c r="G32" s="270"/>
      <c r="H32" s="23"/>
      <c r="L32" s="19">
        <f>SUM(J28,H37)</f>
        <v>19389</v>
      </c>
    </row>
    <row r="33" spans="1:13" x14ac:dyDescent="0.25">
      <c r="A33" s="270"/>
      <c r="B33" s="270"/>
      <c r="C33" s="270"/>
      <c r="D33" s="23"/>
      <c r="E33" s="270" t="s">
        <v>161</v>
      </c>
      <c r="F33" s="270"/>
      <c r="G33" s="270"/>
      <c r="H33" s="23"/>
      <c r="K33" s="19"/>
      <c r="L33" s="19"/>
    </row>
    <row r="34" spans="1:13" x14ac:dyDescent="0.25">
      <c r="A34" s="270"/>
      <c r="B34" s="270"/>
      <c r="C34" s="270"/>
      <c r="D34" s="23"/>
      <c r="E34" s="270" t="s">
        <v>307</v>
      </c>
      <c r="F34" s="270"/>
      <c r="G34" s="270"/>
      <c r="H34" s="23"/>
      <c r="K34" s="19"/>
      <c r="L34" s="19"/>
    </row>
    <row r="35" spans="1:13" x14ac:dyDescent="0.25">
      <c r="A35" s="270"/>
      <c r="B35" s="270"/>
      <c r="C35" s="270"/>
      <c r="D35" s="23"/>
      <c r="E35" s="270" t="s">
        <v>66</v>
      </c>
      <c r="F35" s="270"/>
      <c r="G35" s="270"/>
      <c r="H35" s="23"/>
      <c r="K35" s="19"/>
      <c r="L35" s="19"/>
    </row>
    <row r="36" spans="1:13" x14ac:dyDescent="0.25">
      <c r="A36" s="270"/>
      <c r="B36" s="270"/>
      <c r="C36" s="270"/>
      <c r="D36" s="23"/>
      <c r="E36" s="270"/>
      <c r="F36" s="270"/>
      <c r="G36" s="270"/>
      <c r="H36" s="23"/>
      <c r="K36" s="19"/>
      <c r="M36" s="19"/>
    </row>
    <row r="37" spans="1:13" x14ac:dyDescent="0.25">
      <c r="A37" s="270"/>
      <c r="B37" s="270"/>
      <c r="C37" s="270"/>
      <c r="D37" s="23"/>
      <c r="E37" s="24"/>
      <c r="F37" s="24"/>
      <c r="G37" s="24"/>
      <c r="H37" s="25"/>
    </row>
    <row r="38" spans="1:13" x14ac:dyDescent="0.25">
      <c r="A38" s="358"/>
      <c r="B38" s="358"/>
      <c r="C38" s="358"/>
      <c r="D38" s="117"/>
      <c r="E38" s="270"/>
      <c r="F38" s="270"/>
      <c r="G38" s="270"/>
      <c r="H38" s="23"/>
    </row>
  </sheetData>
  <mergeCells count="37">
    <mergeCell ref="A38:C38"/>
    <mergeCell ref="E38:G38"/>
    <mergeCell ref="A31:C31"/>
    <mergeCell ref="A32:C32"/>
    <mergeCell ref="E32:G32"/>
    <mergeCell ref="A33:C33"/>
    <mergeCell ref="E33:G33"/>
    <mergeCell ref="A34:C34"/>
    <mergeCell ref="E34:G34"/>
    <mergeCell ref="A35:C35"/>
    <mergeCell ref="E35:G35"/>
    <mergeCell ref="A36:C36"/>
    <mergeCell ref="E36:G36"/>
    <mergeCell ref="A37:C37"/>
    <mergeCell ref="A30:H30"/>
    <mergeCell ref="A8:J9"/>
    <mergeCell ref="A10:A11"/>
    <mergeCell ref="B10:B11"/>
    <mergeCell ref="C10:C11"/>
    <mergeCell ref="D10:D11"/>
    <mergeCell ref="A26:C27"/>
    <mergeCell ref="D26:D27"/>
    <mergeCell ref="E26:E27"/>
    <mergeCell ref="F26:F27"/>
    <mergeCell ref="G26:G27"/>
    <mergeCell ref="H26:H27"/>
    <mergeCell ref="I26:I27"/>
    <mergeCell ref="J26:J27"/>
    <mergeCell ref="A28:I29"/>
    <mergeCell ref="J28:J29"/>
    <mergeCell ref="A1:J2"/>
    <mergeCell ref="A3:J4"/>
    <mergeCell ref="A6:D7"/>
    <mergeCell ref="E6:G7"/>
    <mergeCell ref="H6:H7"/>
    <mergeCell ref="I6:J6"/>
    <mergeCell ref="I7:J7"/>
  </mergeCells>
  <printOptions horizontalCentered="1"/>
  <pageMargins left="0.25" right="0.25" top="0.75" bottom="0.75" header="0.5" footer="0.5"/>
  <pageSetup scale="94" orientation="portrait" horizontalDpi="4294967293" r:id="rId1"/>
  <headerFooter alignWithMargins="0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29"/>
  <sheetViews>
    <sheetView view="pageBreakPreview" zoomScaleNormal="100" zoomScaleSheetLayoutView="100" workbookViewId="0">
      <selection activeCell="A7" sqref="A7:Q7"/>
    </sheetView>
  </sheetViews>
  <sheetFormatPr defaultRowHeight="13.2" x14ac:dyDescent="0.25"/>
  <cols>
    <col min="1" max="1" width="15.6640625" style="55" customWidth="1"/>
    <col min="2" max="2" width="11.33203125" style="55" customWidth="1"/>
    <col min="3" max="4" width="10.6640625" style="55" customWidth="1"/>
    <col min="5" max="5" width="9.6640625" style="55" customWidth="1"/>
    <col min="6" max="7" width="13.6640625" style="55" customWidth="1"/>
    <col min="8" max="8" width="12.6640625" style="55" customWidth="1"/>
    <col min="9" max="10" width="11.6640625" style="55" customWidth="1"/>
    <col min="11" max="13" width="12.6640625" style="55" customWidth="1"/>
    <col min="14" max="16" width="15.6640625" style="55" customWidth="1"/>
    <col min="17" max="17" width="16.6640625" style="55" customWidth="1"/>
    <col min="18" max="18" width="20.6640625" style="55" customWidth="1"/>
    <col min="19" max="257" width="8.88671875" style="55"/>
    <col min="258" max="258" width="15.6640625" style="55" customWidth="1"/>
    <col min="259" max="259" width="11.33203125" style="55" customWidth="1"/>
    <col min="260" max="261" width="10.6640625" style="55" customWidth="1"/>
    <col min="262" max="262" width="9.6640625" style="55" customWidth="1"/>
    <col min="263" max="264" width="13.6640625" style="55" customWidth="1"/>
    <col min="265" max="265" width="12.6640625" style="55" customWidth="1"/>
    <col min="266" max="266" width="11.6640625" style="55" customWidth="1"/>
    <col min="267" max="268" width="12.6640625" style="55" customWidth="1"/>
    <col min="269" max="272" width="15.6640625" style="55" customWidth="1"/>
    <col min="273" max="273" width="16.6640625" style="55" customWidth="1"/>
    <col min="274" max="274" width="20.6640625" style="55" customWidth="1"/>
    <col min="275" max="513" width="8.88671875" style="55"/>
    <col min="514" max="514" width="15.6640625" style="55" customWidth="1"/>
    <col min="515" max="515" width="11.33203125" style="55" customWidth="1"/>
    <col min="516" max="517" width="10.6640625" style="55" customWidth="1"/>
    <col min="518" max="518" width="9.6640625" style="55" customWidth="1"/>
    <col min="519" max="520" width="13.6640625" style="55" customWidth="1"/>
    <col min="521" max="521" width="12.6640625" style="55" customWidth="1"/>
    <col min="522" max="522" width="11.6640625" style="55" customWidth="1"/>
    <col min="523" max="524" width="12.6640625" style="55" customWidth="1"/>
    <col min="525" max="528" width="15.6640625" style="55" customWidth="1"/>
    <col min="529" max="529" width="16.6640625" style="55" customWidth="1"/>
    <col min="530" max="530" width="20.6640625" style="55" customWidth="1"/>
    <col min="531" max="769" width="8.88671875" style="55"/>
    <col min="770" max="770" width="15.6640625" style="55" customWidth="1"/>
    <col min="771" max="771" width="11.33203125" style="55" customWidth="1"/>
    <col min="772" max="773" width="10.6640625" style="55" customWidth="1"/>
    <col min="774" max="774" width="9.6640625" style="55" customWidth="1"/>
    <col min="775" max="776" width="13.6640625" style="55" customWidth="1"/>
    <col min="777" max="777" width="12.6640625" style="55" customWidth="1"/>
    <col min="778" max="778" width="11.6640625" style="55" customWidth="1"/>
    <col min="779" max="780" width="12.6640625" style="55" customWidth="1"/>
    <col min="781" max="784" width="15.6640625" style="55" customWidth="1"/>
    <col min="785" max="785" width="16.6640625" style="55" customWidth="1"/>
    <col min="786" max="786" width="20.6640625" style="55" customWidth="1"/>
    <col min="787" max="1025" width="8.88671875" style="55"/>
    <col min="1026" max="1026" width="15.6640625" style="55" customWidth="1"/>
    <col min="1027" max="1027" width="11.33203125" style="55" customWidth="1"/>
    <col min="1028" max="1029" width="10.6640625" style="55" customWidth="1"/>
    <col min="1030" max="1030" width="9.6640625" style="55" customWidth="1"/>
    <col min="1031" max="1032" width="13.6640625" style="55" customWidth="1"/>
    <col min="1033" max="1033" width="12.6640625" style="55" customWidth="1"/>
    <col min="1034" max="1034" width="11.6640625" style="55" customWidth="1"/>
    <col min="1035" max="1036" width="12.6640625" style="55" customWidth="1"/>
    <col min="1037" max="1040" width="15.6640625" style="55" customWidth="1"/>
    <col min="1041" max="1041" width="16.6640625" style="55" customWidth="1"/>
    <col min="1042" max="1042" width="20.6640625" style="55" customWidth="1"/>
    <col min="1043" max="1281" width="8.88671875" style="55"/>
    <col min="1282" max="1282" width="15.6640625" style="55" customWidth="1"/>
    <col min="1283" max="1283" width="11.33203125" style="55" customWidth="1"/>
    <col min="1284" max="1285" width="10.6640625" style="55" customWidth="1"/>
    <col min="1286" max="1286" width="9.6640625" style="55" customWidth="1"/>
    <col min="1287" max="1288" width="13.6640625" style="55" customWidth="1"/>
    <col min="1289" max="1289" width="12.6640625" style="55" customWidth="1"/>
    <col min="1290" max="1290" width="11.6640625" style="55" customWidth="1"/>
    <col min="1291" max="1292" width="12.6640625" style="55" customWidth="1"/>
    <col min="1293" max="1296" width="15.6640625" style="55" customWidth="1"/>
    <col min="1297" max="1297" width="16.6640625" style="55" customWidth="1"/>
    <col min="1298" max="1298" width="20.6640625" style="55" customWidth="1"/>
    <col min="1299" max="1537" width="8.88671875" style="55"/>
    <col min="1538" max="1538" width="15.6640625" style="55" customWidth="1"/>
    <col min="1539" max="1539" width="11.33203125" style="55" customWidth="1"/>
    <col min="1540" max="1541" width="10.6640625" style="55" customWidth="1"/>
    <col min="1542" max="1542" width="9.6640625" style="55" customWidth="1"/>
    <col min="1543" max="1544" width="13.6640625" style="55" customWidth="1"/>
    <col min="1545" max="1545" width="12.6640625" style="55" customWidth="1"/>
    <col min="1546" max="1546" width="11.6640625" style="55" customWidth="1"/>
    <col min="1547" max="1548" width="12.6640625" style="55" customWidth="1"/>
    <col min="1549" max="1552" width="15.6640625" style="55" customWidth="1"/>
    <col min="1553" max="1553" width="16.6640625" style="55" customWidth="1"/>
    <col min="1554" max="1554" width="20.6640625" style="55" customWidth="1"/>
    <col min="1555" max="1793" width="8.88671875" style="55"/>
    <col min="1794" max="1794" width="15.6640625" style="55" customWidth="1"/>
    <col min="1795" max="1795" width="11.33203125" style="55" customWidth="1"/>
    <col min="1796" max="1797" width="10.6640625" style="55" customWidth="1"/>
    <col min="1798" max="1798" width="9.6640625" style="55" customWidth="1"/>
    <col min="1799" max="1800" width="13.6640625" style="55" customWidth="1"/>
    <col min="1801" max="1801" width="12.6640625" style="55" customWidth="1"/>
    <col min="1802" max="1802" width="11.6640625" style="55" customWidth="1"/>
    <col min="1803" max="1804" width="12.6640625" style="55" customWidth="1"/>
    <col min="1805" max="1808" width="15.6640625" style="55" customWidth="1"/>
    <col min="1809" max="1809" width="16.6640625" style="55" customWidth="1"/>
    <col min="1810" max="1810" width="20.6640625" style="55" customWidth="1"/>
    <col min="1811" max="2049" width="8.88671875" style="55"/>
    <col min="2050" max="2050" width="15.6640625" style="55" customWidth="1"/>
    <col min="2051" max="2051" width="11.33203125" style="55" customWidth="1"/>
    <col min="2052" max="2053" width="10.6640625" style="55" customWidth="1"/>
    <col min="2054" max="2054" width="9.6640625" style="55" customWidth="1"/>
    <col min="2055" max="2056" width="13.6640625" style="55" customWidth="1"/>
    <col min="2057" max="2057" width="12.6640625" style="55" customWidth="1"/>
    <col min="2058" max="2058" width="11.6640625" style="55" customWidth="1"/>
    <col min="2059" max="2060" width="12.6640625" style="55" customWidth="1"/>
    <col min="2061" max="2064" width="15.6640625" style="55" customWidth="1"/>
    <col min="2065" max="2065" width="16.6640625" style="55" customWidth="1"/>
    <col min="2066" max="2066" width="20.6640625" style="55" customWidth="1"/>
    <col min="2067" max="2305" width="8.88671875" style="55"/>
    <col min="2306" max="2306" width="15.6640625" style="55" customWidth="1"/>
    <col min="2307" max="2307" width="11.33203125" style="55" customWidth="1"/>
    <col min="2308" max="2309" width="10.6640625" style="55" customWidth="1"/>
    <col min="2310" max="2310" width="9.6640625" style="55" customWidth="1"/>
    <col min="2311" max="2312" width="13.6640625" style="55" customWidth="1"/>
    <col min="2313" max="2313" width="12.6640625" style="55" customWidth="1"/>
    <col min="2314" max="2314" width="11.6640625" style="55" customWidth="1"/>
    <col min="2315" max="2316" width="12.6640625" style="55" customWidth="1"/>
    <col min="2317" max="2320" width="15.6640625" style="55" customWidth="1"/>
    <col min="2321" max="2321" width="16.6640625" style="55" customWidth="1"/>
    <col min="2322" max="2322" width="20.6640625" style="55" customWidth="1"/>
    <col min="2323" max="2561" width="8.88671875" style="55"/>
    <col min="2562" max="2562" width="15.6640625" style="55" customWidth="1"/>
    <col min="2563" max="2563" width="11.33203125" style="55" customWidth="1"/>
    <col min="2564" max="2565" width="10.6640625" style="55" customWidth="1"/>
    <col min="2566" max="2566" width="9.6640625" style="55" customWidth="1"/>
    <col min="2567" max="2568" width="13.6640625" style="55" customWidth="1"/>
    <col min="2569" max="2569" width="12.6640625" style="55" customWidth="1"/>
    <col min="2570" max="2570" width="11.6640625" style="55" customWidth="1"/>
    <col min="2571" max="2572" width="12.6640625" style="55" customWidth="1"/>
    <col min="2573" max="2576" width="15.6640625" style="55" customWidth="1"/>
    <col min="2577" max="2577" width="16.6640625" style="55" customWidth="1"/>
    <col min="2578" max="2578" width="20.6640625" style="55" customWidth="1"/>
    <col min="2579" max="2817" width="8.88671875" style="55"/>
    <col min="2818" max="2818" width="15.6640625" style="55" customWidth="1"/>
    <col min="2819" max="2819" width="11.33203125" style="55" customWidth="1"/>
    <col min="2820" max="2821" width="10.6640625" style="55" customWidth="1"/>
    <col min="2822" max="2822" width="9.6640625" style="55" customWidth="1"/>
    <col min="2823" max="2824" width="13.6640625" style="55" customWidth="1"/>
    <col min="2825" max="2825" width="12.6640625" style="55" customWidth="1"/>
    <col min="2826" max="2826" width="11.6640625" style="55" customWidth="1"/>
    <col min="2827" max="2828" width="12.6640625" style="55" customWidth="1"/>
    <col min="2829" max="2832" width="15.6640625" style="55" customWidth="1"/>
    <col min="2833" max="2833" width="16.6640625" style="55" customWidth="1"/>
    <col min="2834" max="2834" width="20.6640625" style="55" customWidth="1"/>
    <col min="2835" max="3073" width="8.88671875" style="55"/>
    <col min="3074" max="3074" width="15.6640625" style="55" customWidth="1"/>
    <col min="3075" max="3075" width="11.33203125" style="55" customWidth="1"/>
    <col min="3076" max="3077" width="10.6640625" style="55" customWidth="1"/>
    <col min="3078" max="3078" width="9.6640625" style="55" customWidth="1"/>
    <col min="3079" max="3080" width="13.6640625" style="55" customWidth="1"/>
    <col min="3081" max="3081" width="12.6640625" style="55" customWidth="1"/>
    <col min="3082" max="3082" width="11.6640625" style="55" customWidth="1"/>
    <col min="3083" max="3084" width="12.6640625" style="55" customWidth="1"/>
    <col min="3085" max="3088" width="15.6640625" style="55" customWidth="1"/>
    <col min="3089" max="3089" width="16.6640625" style="55" customWidth="1"/>
    <col min="3090" max="3090" width="20.6640625" style="55" customWidth="1"/>
    <col min="3091" max="3329" width="8.88671875" style="55"/>
    <col min="3330" max="3330" width="15.6640625" style="55" customWidth="1"/>
    <col min="3331" max="3331" width="11.33203125" style="55" customWidth="1"/>
    <col min="3332" max="3333" width="10.6640625" style="55" customWidth="1"/>
    <col min="3334" max="3334" width="9.6640625" style="55" customWidth="1"/>
    <col min="3335" max="3336" width="13.6640625" style="55" customWidth="1"/>
    <col min="3337" max="3337" width="12.6640625" style="55" customWidth="1"/>
    <col min="3338" max="3338" width="11.6640625" style="55" customWidth="1"/>
    <col min="3339" max="3340" width="12.6640625" style="55" customWidth="1"/>
    <col min="3341" max="3344" width="15.6640625" style="55" customWidth="1"/>
    <col min="3345" max="3345" width="16.6640625" style="55" customWidth="1"/>
    <col min="3346" max="3346" width="20.6640625" style="55" customWidth="1"/>
    <col min="3347" max="3585" width="8.88671875" style="55"/>
    <col min="3586" max="3586" width="15.6640625" style="55" customWidth="1"/>
    <col min="3587" max="3587" width="11.33203125" style="55" customWidth="1"/>
    <col min="3588" max="3589" width="10.6640625" style="55" customWidth="1"/>
    <col min="3590" max="3590" width="9.6640625" style="55" customWidth="1"/>
    <col min="3591" max="3592" width="13.6640625" style="55" customWidth="1"/>
    <col min="3593" max="3593" width="12.6640625" style="55" customWidth="1"/>
    <col min="3594" max="3594" width="11.6640625" style="55" customWidth="1"/>
    <col min="3595" max="3596" width="12.6640625" style="55" customWidth="1"/>
    <col min="3597" max="3600" width="15.6640625" style="55" customWidth="1"/>
    <col min="3601" max="3601" width="16.6640625" style="55" customWidth="1"/>
    <col min="3602" max="3602" width="20.6640625" style="55" customWidth="1"/>
    <col min="3603" max="3841" width="8.88671875" style="55"/>
    <col min="3842" max="3842" width="15.6640625" style="55" customWidth="1"/>
    <col min="3843" max="3843" width="11.33203125" style="55" customWidth="1"/>
    <col min="3844" max="3845" width="10.6640625" style="55" customWidth="1"/>
    <col min="3846" max="3846" width="9.6640625" style="55" customWidth="1"/>
    <col min="3847" max="3848" width="13.6640625" style="55" customWidth="1"/>
    <col min="3849" max="3849" width="12.6640625" style="55" customWidth="1"/>
    <col min="3850" max="3850" width="11.6640625" style="55" customWidth="1"/>
    <col min="3851" max="3852" width="12.6640625" style="55" customWidth="1"/>
    <col min="3853" max="3856" width="15.6640625" style="55" customWidth="1"/>
    <col min="3857" max="3857" width="16.6640625" style="55" customWidth="1"/>
    <col min="3858" max="3858" width="20.6640625" style="55" customWidth="1"/>
    <col min="3859" max="4097" width="8.88671875" style="55"/>
    <col min="4098" max="4098" width="15.6640625" style="55" customWidth="1"/>
    <col min="4099" max="4099" width="11.33203125" style="55" customWidth="1"/>
    <col min="4100" max="4101" width="10.6640625" style="55" customWidth="1"/>
    <col min="4102" max="4102" width="9.6640625" style="55" customWidth="1"/>
    <col min="4103" max="4104" width="13.6640625" style="55" customWidth="1"/>
    <col min="4105" max="4105" width="12.6640625" style="55" customWidth="1"/>
    <col min="4106" max="4106" width="11.6640625" style="55" customWidth="1"/>
    <col min="4107" max="4108" width="12.6640625" style="55" customWidth="1"/>
    <col min="4109" max="4112" width="15.6640625" style="55" customWidth="1"/>
    <col min="4113" max="4113" width="16.6640625" style="55" customWidth="1"/>
    <col min="4114" max="4114" width="20.6640625" style="55" customWidth="1"/>
    <col min="4115" max="4353" width="8.88671875" style="55"/>
    <col min="4354" max="4354" width="15.6640625" style="55" customWidth="1"/>
    <col min="4355" max="4355" width="11.33203125" style="55" customWidth="1"/>
    <col min="4356" max="4357" width="10.6640625" style="55" customWidth="1"/>
    <col min="4358" max="4358" width="9.6640625" style="55" customWidth="1"/>
    <col min="4359" max="4360" width="13.6640625" style="55" customWidth="1"/>
    <col min="4361" max="4361" width="12.6640625" style="55" customWidth="1"/>
    <col min="4362" max="4362" width="11.6640625" style="55" customWidth="1"/>
    <col min="4363" max="4364" width="12.6640625" style="55" customWidth="1"/>
    <col min="4365" max="4368" width="15.6640625" style="55" customWidth="1"/>
    <col min="4369" max="4369" width="16.6640625" style="55" customWidth="1"/>
    <col min="4370" max="4370" width="20.6640625" style="55" customWidth="1"/>
    <col min="4371" max="4609" width="8.88671875" style="55"/>
    <col min="4610" max="4610" width="15.6640625" style="55" customWidth="1"/>
    <col min="4611" max="4611" width="11.33203125" style="55" customWidth="1"/>
    <col min="4612" max="4613" width="10.6640625" style="55" customWidth="1"/>
    <col min="4614" max="4614" width="9.6640625" style="55" customWidth="1"/>
    <col min="4615" max="4616" width="13.6640625" style="55" customWidth="1"/>
    <col min="4617" max="4617" width="12.6640625" style="55" customWidth="1"/>
    <col min="4618" max="4618" width="11.6640625" style="55" customWidth="1"/>
    <col min="4619" max="4620" width="12.6640625" style="55" customWidth="1"/>
    <col min="4621" max="4624" width="15.6640625" style="55" customWidth="1"/>
    <col min="4625" max="4625" width="16.6640625" style="55" customWidth="1"/>
    <col min="4626" max="4626" width="20.6640625" style="55" customWidth="1"/>
    <col min="4627" max="4865" width="8.88671875" style="55"/>
    <col min="4866" max="4866" width="15.6640625" style="55" customWidth="1"/>
    <col min="4867" max="4867" width="11.33203125" style="55" customWidth="1"/>
    <col min="4868" max="4869" width="10.6640625" style="55" customWidth="1"/>
    <col min="4870" max="4870" width="9.6640625" style="55" customWidth="1"/>
    <col min="4871" max="4872" width="13.6640625" style="55" customWidth="1"/>
    <col min="4873" max="4873" width="12.6640625" style="55" customWidth="1"/>
    <col min="4874" max="4874" width="11.6640625" style="55" customWidth="1"/>
    <col min="4875" max="4876" width="12.6640625" style="55" customWidth="1"/>
    <col min="4877" max="4880" width="15.6640625" style="55" customWidth="1"/>
    <col min="4881" max="4881" width="16.6640625" style="55" customWidth="1"/>
    <col min="4882" max="4882" width="20.6640625" style="55" customWidth="1"/>
    <col min="4883" max="5121" width="8.88671875" style="55"/>
    <col min="5122" max="5122" width="15.6640625" style="55" customWidth="1"/>
    <col min="5123" max="5123" width="11.33203125" style="55" customWidth="1"/>
    <col min="5124" max="5125" width="10.6640625" style="55" customWidth="1"/>
    <col min="5126" max="5126" width="9.6640625" style="55" customWidth="1"/>
    <col min="5127" max="5128" width="13.6640625" style="55" customWidth="1"/>
    <col min="5129" max="5129" width="12.6640625" style="55" customWidth="1"/>
    <col min="5130" max="5130" width="11.6640625" style="55" customWidth="1"/>
    <col min="5131" max="5132" width="12.6640625" style="55" customWidth="1"/>
    <col min="5133" max="5136" width="15.6640625" style="55" customWidth="1"/>
    <col min="5137" max="5137" width="16.6640625" style="55" customWidth="1"/>
    <col min="5138" max="5138" width="20.6640625" style="55" customWidth="1"/>
    <col min="5139" max="5377" width="8.88671875" style="55"/>
    <col min="5378" max="5378" width="15.6640625" style="55" customWidth="1"/>
    <col min="5379" max="5379" width="11.33203125" style="55" customWidth="1"/>
    <col min="5380" max="5381" width="10.6640625" style="55" customWidth="1"/>
    <col min="5382" max="5382" width="9.6640625" style="55" customWidth="1"/>
    <col min="5383" max="5384" width="13.6640625" style="55" customWidth="1"/>
    <col min="5385" max="5385" width="12.6640625" style="55" customWidth="1"/>
    <col min="5386" max="5386" width="11.6640625" style="55" customWidth="1"/>
    <col min="5387" max="5388" width="12.6640625" style="55" customWidth="1"/>
    <col min="5389" max="5392" width="15.6640625" style="55" customWidth="1"/>
    <col min="5393" max="5393" width="16.6640625" style="55" customWidth="1"/>
    <col min="5394" max="5394" width="20.6640625" style="55" customWidth="1"/>
    <col min="5395" max="5633" width="8.88671875" style="55"/>
    <col min="5634" max="5634" width="15.6640625" style="55" customWidth="1"/>
    <col min="5635" max="5635" width="11.33203125" style="55" customWidth="1"/>
    <col min="5636" max="5637" width="10.6640625" style="55" customWidth="1"/>
    <col min="5638" max="5638" width="9.6640625" style="55" customWidth="1"/>
    <col min="5639" max="5640" width="13.6640625" style="55" customWidth="1"/>
    <col min="5641" max="5641" width="12.6640625" style="55" customWidth="1"/>
    <col min="5642" max="5642" width="11.6640625" style="55" customWidth="1"/>
    <col min="5643" max="5644" width="12.6640625" style="55" customWidth="1"/>
    <col min="5645" max="5648" width="15.6640625" style="55" customWidth="1"/>
    <col min="5649" max="5649" width="16.6640625" style="55" customWidth="1"/>
    <col min="5650" max="5650" width="20.6640625" style="55" customWidth="1"/>
    <col min="5651" max="5889" width="8.88671875" style="55"/>
    <col min="5890" max="5890" width="15.6640625" style="55" customWidth="1"/>
    <col min="5891" max="5891" width="11.33203125" style="55" customWidth="1"/>
    <col min="5892" max="5893" width="10.6640625" style="55" customWidth="1"/>
    <col min="5894" max="5894" width="9.6640625" style="55" customWidth="1"/>
    <col min="5895" max="5896" width="13.6640625" style="55" customWidth="1"/>
    <col min="5897" max="5897" width="12.6640625" style="55" customWidth="1"/>
    <col min="5898" max="5898" width="11.6640625" style="55" customWidth="1"/>
    <col min="5899" max="5900" width="12.6640625" style="55" customWidth="1"/>
    <col min="5901" max="5904" width="15.6640625" style="55" customWidth="1"/>
    <col min="5905" max="5905" width="16.6640625" style="55" customWidth="1"/>
    <col min="5906" max="5906" width="20.6640625" style="55" customWidth="1"/>
    <col min="5907" max="6145" width="8.88671875" style="55"/>
    <col min="6146" max="6146" width="15.6640625" style="55" customWidth="1"/>
    <col min="6147" max="6147" width="11.33203125" style="55" customWidth="1"/>
    <col min="6148" max="6149" width="10.6640625" style="55" customWidth="1"/>
    <col min="6150" max="6150" width="9.6640625" style="55" customWidth="1"/>
    <col min="6151" max="6152" width="13.6640625" style="55" customWidth="1"/>
    <col min="6153" max="6153" width="12.6640625" style="55" customWidth="1"/>
    <col min="6154" max="6154" width="11.6640625" style="55" customWidth="1"/>
    <col min="6155" max="6156" width="12.6640625" style="55" customWidth="1"/>
    <col min="6157" max="6160" width="15.6640625" style="55" customWidth="1"/>
    <col min="6161" max="6161" width="16.6640625" style="55" customWidth="1"/>
    <col min="6162" max="6162" width="20.6640625" style="55" customWidth="1"/>
    <col min="6163" max="6401" width="8.88671875" style="55"/>
    <col min="6402" max="6402" width="15.6640625" style="55" customWidth="1"/>
    <col min="6403" max="6403" width="11.33203125" style="55" customWidth="1"/>
    <col min="6404" max="6405" width="10.6640625" style="55" customWidth="1"/>
    <col min="6406" max="6406" width="9.6640625" style="55" customWidth="1"/>
    <col min="6407" max="6408" width="13.6640625" style="55" customWidth="1"/>
    <col min="6409" max="6409" width="12.6640625" style="55" customWidth="1"/>
    <col min="6410" max="6410" width="11.6640625" style="55" customWidth="1"/>
    <col min="6411" max="6412" width="12.6640625" style="55" customWidth="1"/>
    <col min="6413" max="6416" width="15.6640625" style="55" customWidth="1"/>
    <col min="6417" max="6417" width="16.6640625" style="55" customWidth="1"/>
    <col min="6418" max="6418" width="20.6640625" style="55" customWidth="1"/>
    <col min="6419" max="6657" width="8.88671875" style="55"/>
    <col min="6658" max="6658" width="15.6640625" style="55" customWidth="1"/>
    <col min="6659" max="6659" width="11.33203125" style="55" customWidth="1"/>
    <col min="6660" max="6661" width="10.6640625" style="55" customWidth="1"/>
    <col min="6662" max="6662" width="9.6640625" style="55" customWidth="1"/>
    <col min="6663" max="6664" width="13.6640625" style="55" customWidth="1"/>
    <col min="6665" max="6665" width="12.6640625" style="55" customWidth="1"/>
    <col min="6666" max="6666" width="11.6640625" style="55" customWidth="1"/>
    <col min="6667" max="6668" width="12.6640625" style="55" customWidth="1"/>
    <col min="6669" max="6672" width="15.6640625" style="55" customWidth="1"/>
    <col min="6673" max="6673" width="16.6640625" style="55" customWidth="1"/>
    <col min="6674" max="6674" width="20.6640625" style="55" customWidth="1"/>
    <col min="6675" max="6913" width="8.88671875" style="55"/>
    <col min="6914" max="6914" width="15.6640625" style="55" customWidth="1"/>
    <col min="6915" max="6915" width="11.33203125" style="55" customWidth="1"/>
    <col min="6916" max="6917" width="10.6640625" style="55" customWidth="1"/>
    <col min="6918" max="6918" width="9.6640625" style="55" customWidth="1"/>
    <col min="6919" max="6920" width="13.6640625" style="55" customWidth="1"/>
    <col min="6921" max="6921" width="12.6640625" style="55" customWidth="1"/>
    <col min="6922" max="6922" width="11.6640625" style="55" customWidth="1"/>
    <col min="6923" max="6924" width="12.6640625" style="55" customWidth="1"/>
    <col min="6925" max="6928" width="15.6640625" style="55" customWidth="1"/>
    <col min="6929" max="6929" width="16.6640625" style="55" customWidth="1"/>
    <col min="6930" max="6930" width="20.6640625" style="55" customWidth="1"/>
    <col min="6931" max="7169" width="8.88671875" style="55"/>
    <col min="7170" max="7170" width="15.6640625" style="55" customWidth="1"/>
    <col min="7171" max="7171" width="11.33203125" style="55" customWidth="1"/>
    <col min="7172" max="7173" width="10.6640625" style="55" customWidth="1"/>
    <col min="7174" max="7174" width="9.6640625" style="55" customWidth="1"/>
    <col min="7175" max="7176" width="13.6640625" style="55" customWidth="1"/>
    <col min="7177" max="7177" width="12.6640625" style="55" customWidth="1"/>
    <col min="7178" max="7178" width="11.6640625" style="55" customWidth="1"/>
    <col min="7179" max="7180" width="12.6640625" style="55" customWidth="1"/>
    <col min="7181" max="7184" width="15.6640625" style="55" customWidth="1"/>
    <col min="7185" max="7185" width="16.6640625" style="55" customWidth="1"/>
    <col min="7186" max="7186" width="20.6640625" style="55" customWidth="1"/>
    <col min="7187" max="7425" width="8.88671875" style="55"/>
    <col min="7426" max="7426" width="15.6640625" style="55" customWidth="1"/>
    <col min="7427" max="7427" width="11.33203125" style="55" customWidth="1"/>
    <col min="7428" max="7429" width="10.6640625" style="55" customWidth="1"/>
    <col min="7430" max="7430" width="9.6640625" style="55" customWidth="1"/>
    <col min="7431" max="7432" width="13.6640625" style="55" customWidth="1"/>
    <col min="7433" max="7433" width="12.6640625" style="55" customWidth="1"/>
    <col min="7434" max="7434" width="11.6640625" style="55" customWidth="1"/>
    <col min="7435" max="7436" width="12.6640625" style="55" customWidth="1"/>
    <col min="7437" max="7440" width="15.6640625" style="55" customWidth="1"/>
    <col min="7441" max="7441" width="16.6640625" style="55" customWidth="1"/>
    <col min="7442" max="7442" width="20.6640625" style="55" customWidth="1"/>
    <col min="7443" max="7681" width="8.88671875" style="55"/>
    <col min="7682" max="7682" width="15.6640625" style="55" customWidth="1"/>
    <col min="7683" max="7683" width="11.33203125" style="55" customWidth="1"/>
    <col min="7684" max="7685" width="10.6640625" style="55" customWidth="1"/>
    <col min="7686" max="7686" width="9.6640625" style="55" customWidth="1"/>
    <col min="7687" max="7688" width="13.6640625" style="55" customWidth="1"/>
    <col min="7689" max="7689" width="12.6640625" style="55" customWidth="1"/>
    <col min="7690" max="7690" width="11.6640625" style="55" customWidth="1"/>
    <col min="7691" max="7692" width="12.6640625" style="55" customWidth="1"/>
    <col min="7693" max="7696" width="15.6640625" style="55" customWidth="1"/>
    <col min="7697" max="7697" width="16.6640625" style="55" customWidth="1"/>
    <col min="7698" max="7698" width="20.6640625" style="55" customWidth="1"/>
    <col min="7699" max="7937" width="8.88671875" style="55"/>
    <col min="7938" max="7938" width="15.6640625" style="55" customWidth="1"/>
    <col min="7939" max="7939" width="11.33203125" style="55" customWidth="1"/>
    <col min="7940" max="7941" width="10.6640625" style="55" customWidth="1"/>
    <col min="7942" max="7942" width="9.6640625" style="55" customWidth="1"/>
    <col min="7943" max="7944" width="13.6640625" style="55" customWidth="1"/>
    <col min="7945" max="7945" width="12.6640625" style="55" customWidth="1"/>
    <col min="7946" max="7946" width="11.6640625" style="55" customWidth="1"/>
    <col min="7947" max="7948" width="12.6640625" style="55" customWidth="1"/>
    <col min="7949" max="7952" width="15.6640625" style="55" customWidth="1"/>
    <col min="7953" max="7953" width="16.6640625" style="55" customWidth="1"/>
    <col min="7954" max="7954" width="20.6640625" style="55" customWidth="1"/>
    <col min="7955" max="8193" width="8.88671875" style="55"/>
    <col min="8194" max="8194" width="15.6640625" style="55" customWidth="1"/>
    <col min="8195" max="8195" width="11.33203125" style="55" customWidth="1"/>
    <col min="8196" max="8197" width="10.6640625" style="55" customWidth="1"/>
    <col min="8198" max="8198" width="9.6640625" style="55" customWidth="1"/>
    <col min="8199" max="8200" width="13.6640625" style="55" customWidth="1"/>
    <col min="8201" max="8201" width="12.6640625" style="55" customWidth="1"/>
    <col min="8202" max="8202" width="11.6640625" style="55" customWidth="1"/>
    <col min="8203" max="8204" width="12.6640625" style="55" customWidth="1"/>
    <col min="8205" max="8208" width="15.6640625" style="55" customWidth="1"/>
    <col min="8209" max="8209" width="16.6640625" style="55" customWidth="1"/>
    <col min="8210" max="8210" width="20.6640625" style="55" customWidth="1"/>
    <col min="8211" max="8449" width="8.88671875" style="55"/>
    <col min="8450" max="8450" width="15.6640625" style="55" customWidth="1"/>
    <col min="8451" max="8451" width="11.33203125" style="55" customWidth="1"/>
    <col min="8452" max="8453" width="10.6640625" style="55" customWidth="1"/>
    <col min="8454" max="8454" width="9.6640625" style="55" customWidth="1"/>
    <col min="8455" max="8456" width="13.6640625" style="55" customWidth="1"/>
    <col min="8457" max="8457" width="12.6640625" style="55" customWidth="1"/>
    <col min="8458" max="8458" width="11.6640625" style="55" customWidth="1"/>
    <col min="8459" max="8460" width="12.6640625" style="55" customWidth="1"/>
    <col min="8461" max="8464" width="15.6640625" style="55" customWidth="1"/>
    <col min="8465" max="8465" width="16.6640625" style="55" customWidth="1"/>
    <col min="8466" max="8466" width="20.6640625" style="55" customWidth="1"/>
    <col min="8467" max="8705" width="8.88671875" style="55"/>
    <col min="8706" max="8706" width="15.6640625" style="55" customWidth="1"/>
    <col min="8707" max="8707" width="11.33203125" style="55" customWidth="1"/>
    <col min="8708" max="8709" width="10.6640625" style="55" customWidth="1"/>
    <col min="8710" max="8710" width="9.6640625" style="55" customWidth="1"/>
    <col min="8711" max="8712" width="13.6640625" style="55" customWidth="1"/>
    <col min="8713" max="8713" width="12.6640625" style="55" customWidth="1"/>
    <col min="8714" max="8714" width="11.6640625" style="55" customWidth="1"/>
    <col min="8715" max="8716" width="12.6640625" style="55" customWidth="1"/>
    <col min="8717" max="8720" width="15.6640625" style="55" customWidth="1"/>
    <col min="8721" max="8721" width="16.6640625" style="55" customWidth="1"/>
    <col min="8722" max="8722" width="20.6640625" style="55" customWidth="1"/>
    <col min="8723" max="8961" width="8.88671875" style="55"/>
    <col min="8962" max="8962" width="15.6640625" style="55" customWidth="1"/>
    <col min="8963" max="8963" width="11.33203125" style="55" customWidth="1"/>
    <col min="8964" max="8965" width="10.6640625" style="55" customWidth="1"/>
    <col min="8966" max="8966" width="9.6640625" style="55" customWidth="1"/>
    <col min="8967" max="8968" width="13.6640625" style="55" customWidth="1"/>
    <col min="8969" max="8969" width="12.6640625" style="55" customWidth="1"/>
    <col min="8970" max="8970" width="11.6640625" style="55" customWidth="1"/>
    <col min="8971" max="8972" width="12.6640625" style="55" customWidth="1"/>
    <col min="8973" max="8976" width="15.6640625" style="55" customWidth="1"/>
    <col min="8977" max="8977" width="16.6640625" style="55" customWidth="1"/>
    <col min="8978" max="8978" width="20.6640625" style="55" customWidth="1"/>
    <col min="8979" max="9217" width="8.88671875" style="55"/>
    <col min="9218" max="9218" width="15.6640625" style="55" customWidth="1"/>
    <col min="9219" max="9219" width="11.33203125" style="55" customWidth="1"/>
    <col min="9220" max="9221" width="10.6640625" style="55" customWidth="1"/>
    <col min="9222" max="9222" width="9.6640625" style="55" customWidth="1"/>
    <col min="9223" max="9224" width="13.6640625" style="55" customWidth="1"/>
    <col min="9225" max="9225" width="12.6640625" style="55" customWidth="1"/>
    <col min="9226" max="9226" width="11.6640625" style="55" customWidth="1"/>
    <col min="9227" max="9228" width="12.6640625" style="55" customWidth="1"/>
    <col min="9229" max="9232" width="15.6640625" style="55" customWidth="1"/>
    <col min="9233" max="9233" width="16.6640625" style="55" customWidth="1"/>
    <col min="9234" max="9234" width="20.6640625" style="55" customWidth="1"/>
    <col min="9235" max="9473" width="8.88671875" style="55"/>
    <col min="9474" max="9474" width="15.6640625" style="55" customWidth="1"/>
    <col min="9475" max="9475" width="11.33203125" style="55" customWidth="1"/>
    <col min="9476" max="9477" width="10.6640625" style="55" customWidth="1"/>
    <col min="9478" max="9478" width="9.6640625" style="55" customWidth="1"/>
    <col min="9479" max="9480" width="13.6640625" style="55" customWidth="1"/>
    <col min="9481" max="9481" width="12.6640625" style="55" customWidth="1"/>
    <col min="9482" max="9482" width="11.6640625" style="55" customWidth="1"/>
    <col min="9483" max="9484" width="12.6640625" style="55" customWidth="1"/>
    <col min="9485" max="9488" width="15.6640625" style="55" customWidth="1"/>
    <col min="9489" max="9489" width="16.6640625" style="55" customWidth="1"/>
    <col min="9490" max="9490" width="20.6640625" style="55" customWidth="1"/>
    <col min="9491" max="9729" width="8.88671875" style="55"/>
    <col min="9730" max="9730" width="15.6640625" style="55" customWidth="1"/>
    <col min="9731" max="9731" width="11.33203125" style="55" customWidth="1"/>
    <col min="9732" max="9733" width="10.6640625" style="55" customWidth="1"/>
    <col min="9734" max="9734" width="9.6640625" style="55" customWidth="1"/>
    <col min="9735" max="9736" width="13.6640625" style="55" customWidth="1"/>
    <col min="9737" max="9737" width="12.6640625" style="55" customWidth="1"/>
    <col min="9738" max="9738" width="11.6640625" style="55" customWidth="1"/>
    <col min="9739" max="9740" width="12.6640625" style="55" customWidth="1"/>
    <col min="9741" max="9744" width="15.6640625" style="55" customWidth="1"/>
    <col min="9745" max="9745" width="16.6640625" style="55" customWidth="1"/>
    <col min="9746" max="9746" width="20.6640625" style="55" customWidth="1"/>
    <col min="9747" max="9985" width="8.88671875" style="55"/>
    <col min="9986" max="9986" width="15.6640625" style="55" customWidth="1"/>
    <col min="9987" max="9987" width="11.33203125" style="55" customWidth="1"/>
    <col min="9988" max="9989" width="10.6640625" style="55" customWidth="1"/>
    <col min="9990" max="9990" width="9.6640625" style="55" customWidth="1"/>
    <col min="9991" max="9992" width="13.6640625" style="55" customWidth="1"/>
    <col min="9993" max="9993" width="12.6640625" style="55" customWidth="1"/>
    <col min="9994" max="9994" width="11.6640625" style="55" customWidth="1"/>
    <col min="9995" max="9996" width="12.6640625" style="55" customWidth="1"/>
    <col min="9997" max="10000" width="15.6640625" style="55" customWidth="1"/>
    <col min="10001" max="10001" width="16.6640625" style="55" customWidth="1"/>
    <col min="10002" max="10002" width="20.6640625" style="55" customWidth="1"/>
    <col min="10003" max="10241" width="8.88671875" style="55"/>
    <col min="10242" max="10242" width="15.6640625" style="55" customWidth="1"/>
    <col min="10243" max="10243" width="11.33203125" style="55" customWidth="1"/>
    <col min="10244" max="10245" width="10.6640625" style="55" customWidth="1"/>
    <col min="10246" max="10246" width="9.6640625" style="55" customWidth="1"/>
    <col min="10247" max="10248" width="13.6640625" style="55" customWidth="1"/>
    <col min="10249" max="10249" width="12.6640625" style="55" customWidth="1"/>
    <col min="10250" max="10250" width="11.6640625" style="55" customWidth="1"/>
    <col min="10251" max="10252" width="12.6640625" style="55" customWidth="1"/>
    <col min="10253" max="10256" width="15.6640625" style="55" customWidth="1"/>
    <col min="10257" max="10257" width="16.6640625" style="55" customWidth="1"/>
    <col min="10258" max="10258" width="20.6640625" style="55" customWidth="1"/>
    <col min="10259" max="10497" width="8.88671875" style="55"/>
    <col min="10498" max="10498" width="15.6640625" style="55" customWidth="1"/>
    <col min="10499" max="10499" width="11.33203125" style="55" customWidth="1"/>
    <col min="10500" max="10501" width="10.6640625" style="55" customWidth="1"/>
    <col min="10502" max="10502" width="9.6640625" style="55" customWidth="1"/>
    <col min="10503" max="10504" width="13.6640625" style="55" customWidth="1"/>
    <col min="10505" max="10505" width="12.6640625" style="55" customWidth="1"/>
    <col min="10506" max="10506" width="11.6640625" style="55" customWidth="1"/>
    <col min="10507" max="10508" width="12.6640625" style="55" customWidth="1"/>
    <col min="10509" max="10512" width="15.6640625" style="55" customWidth="1"/>
    <col min="10513" max="10513" width="16.6640625" style="55" customWidth="1"/>
    <col min="10514" max="10514" width="20.6640625" style="55" customWidth="1"/>
    <col min="10515" max="10753" width="8.88671875" style="55"/>
    <col min="10754" max="10754" width="15.6640625" style="55" customWidth="1"/>
    <col min="10755" max="10755" width="11.33203125" style="55" customWidth="1"/>
    <col min="10756" max="10757" width="10.6640625" style="55" customWidth="1"/>
    <col min="10758" max="10758" width="9.6640625" style="55" customWidth="1"/>
    <col min="10759" max="10760" width="13.6640625" style="55" customWidth="1"/>
    <col min="10761" max="10761" width="12.6640625" style="55" customWidth="1"/>
    <col min="10762" max="10762" width="11.6640625" style="55" customWidth="1"/>
    <col min="10763" max="10764" width="12.6640625" style="55" customWidth="1"/>
    <col min="10765" max="10768" width="15.6640625" style="55" customWidth="1"/>
    <col min="10769" max="10769" width="16.6640625" style="55" customWidth="1"/>
    <col min="10770" max="10770" width="20.6640625" style="55" customWidth="1"/>
    <col min="10771" max="11009" width="8.88671875" style="55"/>
    <col min="11010" max="11010" width="15.6640625" style="55" customWidth="1"/>
    <col min="11011" max="11011" width="11.33203125" style="55" customWidth="1"/>
    <col min="11012" max="11013" width="10.6640625" style="55" customWidth="1"/>
    <col min="11014" max="11014" width="9.6640625" style="55" customWidth="1"/>
    <col min="11015" max="11016" width="13.6640625" style="55" customWidth="1"/>
    <col min="11017" max="11017" width="12.6640625" style="55" customWidth="1"/>
    <col min="11018" max="11018" width="11.6640625" style="55" customWidth="1"/>
    <col min="11019" max="11020" width="12.6640625" style="55" customWidth="1"/>
    <col min="11021" max="11024" width="15.6640625" style="55" customWidth="1"/>
    <col min="11025" max="11025" width="16.6640625" style="55" customWidth="1"/>
    <col min="11026" max="11026" width="20.6640625" style="55" customWidth="1"/>
    <col min="11027" max="11265" width="8.88671875" style="55"/>
    <col min="11266" max="11266" width="15.6640625" style="55" customWidth="1"/>
    <col min="11267" max="11267" width="11.33203125" style="55" customWidth="1"/>
    <col min="11268" max="11269" width="10.6640625" style="55" customWidth="1"/>
    <col min="11270" max="11270" width="9.6640625" style="55" customWidth="1"/>
    <col min="11271" max="11272" width="13.6640625" style="55" customWidth="1"/>
    <col min="11273" max="11273" width="12.6640625" style="55" customWidth="1"/>
    <col min="11274" max="11274" width="11.6640625" style="55" customWidth="1"/>
    <col min="11275" max="11276" width="12.6640625" style="55" customWidth="1"/>
    <col min="11277" max="11280" width="15.6640625" style="55" customWidth="1"/>
    <col min="11281" max="11281" width="16.6640625" style="55" customWidth="1"/>
    <col min="11282" max="11282" width="20.6640625" style="55" customWidth="1"/>
    <col min="11283" max="11521" width="8.88671875" style="55"/>
    <col min="11522" max="11522" width="15.6640625" style="55" customWidth="1"/>
    <col min="11523" max="11523" width="11.33203125" style="55" customWidth="1"/>
    <col min="11524" max="11525" width="10.6640625" style="55" customWidth="1"/>
    <col min="11526" max="11526" width="9.6640625" style="55" customWidth="1"/>
    <col min="11527" max="11528" width="13.6640625" style="55" customWidth="1"/>
    <col min="11529" max="11529" width="12.6640625" style="55" customWidth="1"/>
    <col min="11530" max="11530" width="11.6640625" style="55" customWidth="1"/>
    <col min="11531" max="11532" width="12.6640625" style="55" customWidth="1"/>
    <col min="11533" max="11536" width="15.6640625" style="55" customWidth="1"/>
    <col min="11537" max="11537" width="16.6640625" style="55" customWidth="1"/>
    <col min="11538" max="11538" width="20.6640625" style="55" customWidth="1"/>
    <col min="11539" max="11777" width="8.88671875" style="55"/>
    <col min="11778" max="11778" width="15.6640625" style="55" customWidth="1"/>
    <col min="11779" max="11779" width="11.33203125" style="55" customWidth="1"/>
    <col min="11780" max="11781" width="10.6640625" style="55" customWidth="1"/>
    <col min="11782" max="11782" width="9.6640625" style="55" customWidth="1"/>
    <col min="11783" max="11784" width="13.6640625" style="55" customWidth="1"/>
    <col min="11785" max="11785" width="12.6640625" style="55" customWidth="1"/>
    <col min="11786" max="11786" width="11.6640625" style="55" customWidth="1"/>
    <col min="11787" max="11788" width="12.6640625" style="55" customWidth="1"/>
    <col min="11789" max="11792" width="15.6640625" style="55" customWidth="1"/>
    <col min="11793" max="11793" width="16.6640625" style="55" customWidth="1"/>
    <col min="11794" max="11794" width="20.6640625" style="55" customWidth="1"/>
    <col min="11795" max="12033" width="8.88671875" style="55"/>
    <col min="12034" max="12034" width="15.6640625" style="55" customWidth="1"/>
    <col min="12035" max="12035" width="11.33203125" style="55" customWidth="1"/>
    <col min="12036" max="12037" width="10.6640625" style="55" customWidth="1"/>
    <col min="12038" max="12038" width="9.6640625" style="55" customWidth="1"/>
    <col min="12039" max="12040" width="13.6640625" style="55" customWidth="1"/>
    <col min="12041" max="12041" width="12.6640625" style="55" customWidth="1"/>
    <col min="12042" max="12042" width="11.6640625" style="55" customWidth="1"/>
    <col min="12043" max="12044" width="12.6640625" style="55" customWidth="1"/>
    <col min="12045" max="12048" width="15.6640625" style="55" customWidth="1"/>
    <col min="12049" max="12049" width="16.6640625" style="55" customWidth="1"/>
    <col min="12050" max="12050" width="20.6640625" style="55" customWidth="1"/>
    <col min="12051" max="12289" width="8.88671875" style="55"/>
    <col min="12290" max="12290" width="15.6640625" style="55" customWidth="1"/>
    <col min="12291" max="12291" width="11.33203125" style="55" customWidth="1"/>
    <col min="12292" max="12293" width="10.6640625" style="55" customWidth="1"/>
    <col min="12294" max="12294" width="9.6640625" style="55" customWidth="1"/>
    <col min="12295" max="12296" width="13.6640625" style="55" customWidth="1"/>
    <col min="12297" max="12297" width="12.6640625" style="55" customWidth="1"/>
    <col min="12298" max="12298" width="11.6640625" style="55" customWidth="1"/>
    <col min="12299" max="12300" width="12.6640625" style="55" customWidth="1"/>
    <col min="12301" max="12304" width="15.6640625" style="55" customWidth="1"/>
    <col min="12305" max="12305" width="16.6640625" style="55" customWidth="1"/>
    <col min="12306" max="12306" width="20.6640625" style="55" customWidth="1"/>
    <col min="12307" max="12545" width="8.88671875" style="55"/>
    <col min="12546" max="12546" width="15.6640625" style="55" customWidth="1"/>
    <col min="12547" max="12547" width="11.33203125" style="55" customWidth="1"/>
    <col min="12548" max="12549" width="10.6640625" style="55" customWidth="1"/>
    <col min="12550" max="12550" width="9.6640625" style="55" customWidth="1"/>
    <col min="12551" max="12552" width="13.6640625" style="55" customWidth="1"/>
    <col min="12553" max="12553" width="12.6640625" style="55" customWidth="1"/>
    <col min="12554" max="12554" width="11.6640625" style="55" customWidth="1"/>
    <col min="12555" max="12556" width="12.6640625" style="55" customWidth="1"/>
    <col min="12557" max="12560" width="15.6640625" style="55" customWidth="1"/>
    <col min="12561" max="12561" width="16.6640625" style="55" customWidth="1"/>
    <col min="12562" max="12562" width="20.6640625" style="55" customWidth="1"/>
    <col min="12563" max="12801" width="8.88671875" style="55"/>
    <col min="12802" max="12802" width="15.6640625" style="55" customWidth="1"/>
    <col min="12803" max="12803" width="11.33203125" style="55" customWidth="1"/>
    <col min="12804" max="12805" width="10.6640625" style="55" customWidth="1"/>
    <col min="12806" max="12806" width="9.6640625" style="55" customWidth="1"/>
    <col min="12807" max="12808" width="13.6640625" style="55" customWidth="1"/>
    <col min="12809" max="12809" width="12.6640625" style="55" customWidth="1"/>
    <col min="12810" max="12810" width="11.6640625" style="55" customWidth="1"/>
    <col min="12811" max="12812" width="12.6640625" style="55" customWidth="1"/>
    <col min="12813" max="12816" width="15.6640625" style="55" customWidth="1"/>
    <col min="12817" max="12817" width="16.6640625" style="55" customWidth="1"/>
    <col min="12818" max="12818" width="20.6640625" style="55" customWidth="1"/>
    <col min="12819" max="13057" width="8.88671875" style="55"/>
    <col min="13058" max="13058" width="15.6640625" style="55" customWidth="1"/>
    <col min="13059" max="13059" width="11.33203125" style="55" customWidth="1"/>
    <col min="13060" max="13061" width="10.6640625" style="55" customWidth="1"/>
    <col min="13062" max="13062" width="9.6640625" style="55" customWidth="1"/>
    <col min="13063" max="13064" width="13.6640625" style="55" customWidth="1"/>
    <col min="13065" max="13065" width="12.6640625" style="55" customWidth="1"/>
    <col min="13066" max="13066" width="11.6640625" style="55" customWidth="1"/>
    <col min="13067" max="13068" width="12.6640625" style="55" customWidth="1"/>
    <col min="13069" max="13072" width="15.6640625" style="55" customWidth="1"/>
    <col min="13073" max="13073" width="16.6640625" style="55" customWidth="1"/>
    <col min="13074" max="13074" width="20.6640625" style="55" customWidth="1"/>
    <col min="13075" max="13313" width="8.88671875" style="55"/>
    <col min="13314" max="13314" width="15.6640625" style="55" customWidth="1"/>
    <col min="13315" max="13315" width="11.33203125" style="55" customWidth="1"/>
    <col min="13316" max="13317" width="10.6640625" style="55" customWidth="1"/>
    <col min="13318" max="13318" width="9.6640625" style="55" customWidth="1"/>
    <col min="13319" max="13320" width="13.6640625" style="55" customWidth="1"/>
    <col min="13321" max="13321" width="12.6640625" style="55" customWidth="1"/>
    <col min="13322" max="13322" width="11.6640625" style="55" customWidth="1"/>
    <col min="13323" max="13324" width="12.6640625" style="55" customWidth="1"/>
    <col min="13325" max="13328" width="15.6640625" style="55" customWidth="1"/>
    <col min="13329" max="13329" width="16.6640625" style="55" customWidth="1"/>
    <col min="13330" max="13330" width="20.6640625" style="55" customWidth="1"/>
    <col min="13331" max="13569" width="8.88671875" style="55"/>
    <col min="13570" max="13570" width="15.6640625" style="55" customWidth="1"/>
    <col min="13571" max="13571" width="11.33203125" style="55" customWidth="1"/>
    <col min="13572" max="13573" width="10.6640625" style="55" customWidth="1"/>
    <col min="13574" max="13574" width="9.6640625" style="55" customWidth="1"/>
    <col min="13575" max="13576" width="13.6640625" style="55" customWidth="1"/>
    <col min="13577" max="13577" width="12.6640625" style="55" customWidth="1"/>
    <col min="13578" max="13578" width="11.6640625" style="55" customWidth="1"/>
    <col min="13579" max="13580" width="12.6640625" style="55" customWidth="1"/>
    <col min="13581" max="13584" width="15.6640625" style="55" customWidth="1"/>
    <col min="13585" max="13585" width="16.6640625" style="55" customWidth="1"/>
    <col min="13586" max="13586" width="20.6640625" style="55" customWidth="1"/>
    <col min="13587" max="13825" width="8.88671875" style="55"/>
    <col min="13826" max="13826" width="15.6640625" style="55" customWidth="1"/>
    <col min="13827" max="13827" width="11.33203125" style="55" customWidth="1"/>
    <col min="13828" max="13829" width="10.6640625" style="55" customWidth="1"/>
    <col min="13830" max="13830" width="9.6640625" style="55" customWidth="1"/>
    <col min="13831" max="13832" width="13.6640625" style="55" customWidth="1"/>
    <col min="13833" max="13833" width="12.6640625" style="55" customWidth="1"/>
    <col min="13834" max="13834" width="11.6640625" style="55" customWidth="1"/>
    <col min="13835" max="13836" width="12.6640625" style="55" customWidth="1"/>
    <col min="13837" max="13840" width="15.6640625" style="55" customWidth="1"/>
    <col min="13841" max="13841" width="16.6640625" style="55" customWidth="1"/>
    <col min="13842" max="13842" width="20.6640625" style="55" customWidth="1"/>
    <col min="13843" max="14081" width="8.88671875" style="55"/>
    <col min="14082" max="14082" width="15.6640625" style="55" customWidth="1"/>
    <col min="14083" max="14083" width="11.33203125" style="55" customWidth="1"/>
    <col min="14084" max="14085" width="10.6640625" style="55" customWidth="1"/>
    <col min="14086" max="14086" width="9.6640625" style="55" customWidth="1"/>
    <col min="14087" max="14088" width="13.6640625" style="55" customWidth="1"/>
    <col min="14089" max="14089" width="12.6640625" style="55" customWidth="1"/>
    <col min="14090" max="14090" width="11.6640625" style="55" customWidth="1"/>
    <col min="14091" max="14092" width="12.6640625" style="55" customWidth="1"/>
    <col min="14093" max="14096" width="15.6640625" style="55" customWidth="1"/>
    <col min="14097" max="14097" width="16.6640625" style="55" customWidth="1"/>
    <col min="14098" max="14098" width="20.6640625" style="55" customWidth="1"/>
    <col min="14099" max="14337" width="8.88671875" style="55"/>
    <col min="14338" max="14338" width="15.6640625" style="55" customWidth="1"/>
    <col min="14339" max="14339" width="11.33203125" style="55" customWidth="1"/>
    <col min="14340" max="14341" width="10.6640625" style="55" customWidth="1"/>
    <col min="14342" max="14342" width="9.6640625" style="55" customWidth="1"/>
    <col min="14343" max="14344" width="13.6640625" style="55" customWidth="1"/>
    <col min="14345" max="14345" width="12.6640625" style="55" customWidth="1"/>
    <col min="14346" max="14346" width="11.6640625" style="55" customWidth="1"/>
    <col min="14347" max="14348" width="12.6640625" style="55" customWidth="1"/>
    <col min="14349" max="14352" width="15.6640625" style="55" customWidth="1"/>
    <col min="14353" max="14353" width="16.6640625" style="55" customWidth="1"/>
    <col min="14354" max="14354" width="20.6640625" style="55" customWidth="1"/>
    <col min="14355" max="14593" width="8.88671875" style="55"/>
    <col min="14594" max="14594" width="15.6640625" style="55" customWidth="1"/>
    <col min="14595" max="14595" width="11.33203125" style="55" customWidth="1"/>
    <col min="14596" max="14597" width="10.6640625" style="55" customWidth="1"/>
    <col min="14598" max="14598" width="9.6640625" style="55" customWidth="1"/>
    <col min="14599" max="14600" width="13.6640625" style="55" customWidth="1"/>
    <col min="14601" max="14601" width="12.6640625" style="55" customWidth="1"/>
    <col min="14602" max="14602" width="11.6640625" style="55" customWidth="1"/>
    <col min="14603" max="14604" width="12.6640625" style="55" customWidth="1"/>
    <col min="14605" max="14608" width="15.6640625" style="55" customWidth="1"/>
    <col min="14609" max="14609" width="16.6640625" style="55" customWidth="1"/>
    <col min="14610" max="14610" width="20.6640625" style="55" customWidth="1"/>
    <col min="14611" max="14849" width="8.88671875" style="55"/>
    <col min="14850" max="14850" width="15.6640625" style="55" customWidth="1"/>
    <col min="14851" max="14851" width="11.33203125" style="55" customWidth="1"/>
    <col min="14852" max="14853" width="10.6640625" style="55" customWidth="1"/>
    <col min="14854" max="14854" width="9.6640625" style="55" customWidth="1"/>
    <col min="14855" max="14856" width="13.6640625" style="55" customWidth="1"/>
    <col min="14857" max="14857" width="12.6640625" style="55" customWidth="1"/>
    <col min="14858" max="14858" width="11.6640625" style="55" customWidth="1"/>
    <col min="14859" max="14860" width="12.6640625" style="55" customWidth="1"/>
    <col min="14861" max="14864" width="15.6640625" style="55" customWidth="1"/>
    <col min="14865" max="14865" width="16.6640625" style="55" customWidth="1"/>
    <col min="14866" max="14866" width="20.6640625" style="55" customWidth="1"/>
    <col min="14867" max="15105" width="8.88671875" style="55"/>
    <col min="15106" max="15106" width="15.6640625" style="55" customWidth="1"/>
    <col min="15107" max="15107" width="11.33203125" style="55" customWidth="1"/>
    <col min="15108" max="15109" width="10.6640625" style="55" customWidth="1"/>
    <col min="15110" max="15110" width="9.6640625" style="55" customWidth="1"/>
    <col min="15111" max="15112" width="13.6640625" style="55" customWidth="1"/>
    <col min="15113" max="15113" width="12.6640625" style="55" customWidth="1"/>
    <col min="15114" max="15114" width="11.6640625" style="55" customWidth="1"/>
    <col min="15115" max="15116" width="12.6640625" style="55" customWidth="1"/>
    <col min="15117" max="15120" width="15.6640625" style="55" customWidth="1"/>
    <col min="15121" max="15121" width="16.6640625" style="55" customWidth="1"/>
    <col min="15122" max="15122" width="20.6640625" style="55" customWidth="1"/>
    <col min="15123" max="15361" width="8.88671875" style="55"/>
    <col min="15362" max="15362" width="15.6640625" style="55" customWidth="1"/>
    <col min="15363" max="15363" width="11.33203125" style="55" customWidth="1"/>
    <col min="15364" max="15365" width="10.6640625" style="55" customWidth="1"/>
    <col min="15366" max="15366" width="9.6640625" style="55" customWidth="1"/>
    <col min="15367" max="15368" width="13.6640625" style="55" customWidth="1"/>
    <col min="15369" max="15369" width="12.6640625" style="55" customWidth="1"/>
    <col min="15370" max="15370" width="11.6640625" style="55" customWidth="1"/>
    <col min="15371" max="15372" width="12.6640625" style="55" customWidth="1"/>
    <col min="15373" max="15376" width="15.6640625" style="55" customWidth="1"/>
    <col min="15377" max="15377" width="16.6640625" style="55" customWidth="1"/>
    <col min="15378" max="15378" width="20.6640625" style="55" customWidth="1"/>
    <col min="15379" max="15617" width="8.88671875" style="55"/>
    <col min="15618" max="15618" width="15.6640625" style="55" customWidth="1"/>
    <col min="15619" max="15619" width="11.33203125" style="55" customWidth="1"/>
    <col min="15620" max="15621" width="10.6640625" style="55" customWidth="1"/>
    <col min="15622" max="15622" width="9.6640625" style="55" customWidth="1"/>
    <col min="15623" max="15624" width="13.6640625" style="55" customWidth="1"/>
    <col min="15625" max="15625" width="12.6640625" style="55" customWidth="1"/>
    <col min="15626" max="15626" width="11.6640625" style="55" customWidth="1"/>
    <col min="15627" max="15628" width="12.6640625" style="55" customWidth="1"/>
    <col min="15629" max="15632" width="15.6640625" style="55" customWidth="1"/>
    <col min="15633" max="15633" width="16.6640625" style="55" customWidth="1"/>
    <col min="15634" max="15634" width="20.6640625" style="55" customWidth="1"/>
    <col min="15635" max="15873" width="8.88671875" style="55"/>
    <col min="15874" max="15874" width="15.6640625" style="55" customWidth="1"/>
    <col min="15875" max="15875" width="11.33203125" style="55" customWidth="1"/>
    <col min="15876" max="15877" width="10.6640625" style="55" customWidth="1"/>
    <col min="15878" max="15878" width="9.6640625" style="55" customWidth="1"/>
    <col min="15879" max="15880" width="13.6640625" style="55" customWidth="1"/>
    <col min="15881" max="15881" width="12.6640625" style="55" customWidth="1"/>
    <col min="15882" max="15882" width="11.6640625" style="55" customWidth="1"/>
    <col min="15883" max="15884" width="12.6640625" style="55" customWidth="1"/>
    <col min="15885" max="15888" width="15.6640625" style="55" customWidth="1"/>
    <col min="15889" max="15889" width="16.6640625" style="55" customWidth="1"/>
    <col min="15890" max="15890" width="20.6640625" style="55" customWidth="1"/>
    <col min="15891" max="16129" width="8.88671875" style="55"/>
    <col min="16130" max="16130" width="15.6640625" style="55" customWidth="1"/>
    <col min="16131" max="16131" width="11.33203125" style="55" customWidth="1"/>
    <col min="16132" max="16133" width="10.6640625" style="55" customWidth="1"/>
    <col min="16134" max="16134" width="9.6640625" style="55" customWidth="1"/>
    <col min="16135" max="16136" width="13.6640625" style="55" customWidth="1"/>
    <col min="16137" max="16137" width="12.6640625" style="55" customWidth="1"/>
    <col min="16138" max="16138" width="11.6640625" style="55" customWidth="1"/>
    <col min="16139" max="16140" width="12.6640625" style="55" customWidth="1"/>
    <col min="16141" max="16144" width="15.6640625" style="55" customWidth="1"/>
    <col min="16145" max="16145" width="16.6640625" style="55" customWidth="1"/>
    <col min="16146" max="16146" width="20.6640625" style="55" customWidth="1"/>
    <col min="16147" max="16384" width="8.88671875" style="55"/>
  </cols>
  <sheetData>
    <row r="1" spans="1:25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126"/>
      <c r="S1" s="175"/>
      <c r="T1" s="175"/>
      <c r="U1" s="1"/>
      <c r="V1" s="1"/>
      <c r="W1" s="187"/>
    </row>
    <row r="2" spans="1:25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126"/>
      <c r="S2" s="175"/>
      <c r="T2" s="175"/>
      <c r="U2" s="1"/>
      <c r="V2" s="1"/>
      <c r="W2" s="187"/>
    </row>
    <row r="3" spans="1:25" ht="24.6" customHeight="1" x14ac:dyDescent="0.5">
      <c r="A3" s="363" t="s">
        <v>470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126"/>
      <c r="S3" s="175"/>
      <c r="T3" s="175"/>
      <c r="U3" s="1"/>
      <c r="V3" s="1"/>
      <c r="W3" s="187"/>
    </row>
    <row r="4" spans="1:25" ht="15.75" customHeight="1" x14ac:dyDescent="0.5">
      <c r="A4" s="126"/>
      <c r="B4" s="126"/>
      <c r="C4" s="126"/>
      <c r="D4" s="126"/>
      <c r="E4" s="126"/>
      <c r="F4" s="126"/>
      <c r="G4" s="126"/>
      <c r="H4" s="364"/>
      <c r="I4" s="364"/>
      <c r="J4" s="364"/>
      <c r="K4" s="364"/>
      <c r="L4" s="126"/>
      <c r="M4" s="126"/>
      <c r="N4" s="126"/>
      <c r="O4" s="126"/>
      <c r="P4" s="126"/>
      <c r="Q4" s="126"/>
      <c r="R4" s="126"/>
      <c r="S4" s="175"/>
      <c r="T4" s="175"/>
      <c r="U4" s="1"/>
      <c r="V4" s="1"/>
      <c r="W4" s="187"/>
    </row>
    <row r="5" spans="1:25" ht="15" customHeight="1" x14ac:dyDescent="0.3">
      <c r="A5" s="365" t="s">
        <v>547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139"/>
      <c r="S5" s="3"/>
      <c r="T5" s="3"/>
      <c r="U5" s="3"/>
      <c r="V5" s="3"/>
    </row>
    <row r="6" spans="1:25" ht="15" customHeight="1" x14ac:dyDescent="0.25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174"/>
      <c r="S6" s="174"/>
      <c r="T6" s="174"/>
      <c r="U6" s="174"/>
      <c r="V6" s="174"/>
      <c r="W6" s="174"/>
      <c r="X6" s="174"/>
    </row>
    <row r="7" spans="1:25" ht="15.9" customHeight="1" x14ac:dyDescent="0.25">
      <c r="A7" s="379" t="s">
        <v>548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174"/>
      <c r="S7" s="174"/>
      <c r="T7" s="174"/>
      <c r="U7" s="174"/>
      <c r="V7" s="174"/>
      <c r="W7" s="174"/>
      <c r="X7" s="174"/>
    </row>
    <row r="8" spans="1:25" ht="15" customHeight="1" x14ac:dyDescent="0.25">
      <c r="A8" s="366" t="s">
        <v>549</v>
      </c>
      <c r="B8" s="198" t="s">
        <v>550</v>
      </c>
      <c r="C8" s="198" t="s">
        <v>135</v>
      </c>
      <c r="D8" s="198" t="s">
        <v>133</v>
      </c>
      <c r="E8" s="198" t="s">
        <v>134</v>
      </c>
      <c r="F8" s="198" t="s">
        <v>551</v>
      </c>
      <c r="G8" s="198" t="s">
        <v>552</v>
      </c>
      <c r="H8" s="198" t="s">
        <v>553</v>
      </c>
      <c r="I8" s="198" t="s">
        <v>161</v>
      </c>
      <c r="J8" s="198" t="s">
        <v>624</v>
      </c>
      <c r="K8" s="198" t="s">
        <v>135</v>
      </c>
      <c r="L8" s="198" t="s">
        <v>131</v>
      </c>
      <c r="M8" s="198" t="s">
        <v>541</v>
      </c>
      <c r="N8" s="198" t="s">
        <v>554</v>
      </c>
      <c r="O8" s="198" t="s">
        <v>555</v>
      </c>
      <c r="P8" s="198" t="s">
        <v>556</v>
      </c>
      <c r="Q8" s="198" t="s">
        <v>557</v>
      </c>
      <c r="R8" s="174"/>
      <c r="S8" s="174"/>
      <c r="T8" s="174"/>
      <c r="U8" s="174"/>
      <c r="V8" s="174"/>
      <c r="W8" s="174"/>
      <c r="X8" s="174"/>
      <c r="Y8" s="174"/>
    </row>
    <row r="9" spans="1:25" ht="15" customHeight="1" x14ac:dyDescent="0.25">
      <c r="A9" s="366"/>
      <c r="B9" s="199" t="s">
        <v>558</v>
      </c>
      <c r="C9" s="199" t="s">
        <v>136</v>
      </c>
      <c r="D9" s="199" t="s">
        <v>136</v>
      </c>
      <c r="E9" s="199" t="s">
        <v>136</v>
      </c>
      <c r="F9" s="199" t="s">
        <v>497</v>
      </c>
      <c r="G9" s="199" t="s">
        <v>559</v>
      </c>
      <c r="H9" s="199" t="s">
        <v>560</v>
      </c>
      <c r="I9" s="199"/>
      <c r="J9" s="199" t="s">
        <v>625</v>
      </c>
      <c r="K9" s="199" t="s">
        <v>561</v>
      </c>
      <c r="L9" s="199" t="s">
        <v>562</v>
      </c>
      <c r="M9" s="199" t="s">
        <v>563</v>
      </c>
      <c r="N9" s="199" t="s">
        <v>564</v>
      </c>
      <c r="O9" s="199" t="s">
        <v>564</v>
      </c>
      <c r="P9" s="199" t="s">
        <v>564</v>
      </c>
      <c r="Q9" s="199" t="s">
        <v>518</v>
      </c>
      <c r="R9" s="174"/>
      <c r="S9" s="174"/>
      <c r="T9" s="174"/>
      <c r="U9" s="174"/>
      <c r="V9" s="174"/>
      <c r="W9" s="174"/>
      <c r="X9" s="174"/>
      <c r="Y9" s="174"/>
    </row>
    <row r="10" spans="1:25" ht="15" customHeight="1" x14ac:dyDescent="0.25">
      <c r="A10" s="366"/>
      <c r="B10" s="200" t="s">
        <v>565</v>
      </c>
      <c r="C10" s="200" t="s">
        <v>566</v>
      </c>
      <c r="D10" s="200" t="s">
        <v>567</v>
      </c>
      <c r="E10" s="200"/>
      <c r="F10" s="200"/>
      <c r="G10" s="200" t="s">
        <v>568</v>
      </c>
      <c r="H10" s="200" t="s">
        <v>569</v>
      </c>
      <c r="I10" s="200" t="s">
        <v>570</v>
      </c>
      <c r="J10" s="200" t="s">
        <v>626</v>
      </c>
      <c r="K10" s="200" t="s">
        <v>571</v>
      </c>
      <c r="L10" s="200" t="s">
        <v>572</v>
      </c>
      <c r="M10" s="200" t="s">
        <v>573</v>
      </c>
      <c r="N10" s="201"/>
      <c r="O10" s="200"/>
      <c r="P10" s="200"/>
      <c r="Q10" s="200"/>
      <c r="R10" s="174"/>
      <c r="S10" s="174"/>
      <c r="T10" s="174"/>
      <c r="U10" s="174"/>
      <c r="V10" s="174"/>
      <c r="W10" s="174"/>
      <c r="X10" s="174"/>
      <c r="Y10" s="174"/>
    </row>
    <row r="11" spans="1:25" ht="15" customHeight="1" x14ac:dyDescent="0.25">
      <c r="A11" s="367"/>
      <c r="B11" s="361">
        <f>'Central Totals A-C'!$B$25</f>
        <v>624725</v>
      </c>
      <c r="C11" s="369">
        <f>'Central Totals A-C'!$E$27</f>
        <v>0</v>
      </c>
      <c r="D11" s="369">
        <f>'Central Totals A-C'!$E$28</f>
        <v>0</v>
      </c>
      <c r="E11" s="371">
        <f>SUM(C11:D12)</f>
        <v>0</v>
      </c>
      <c r="F11" s="361" t="e">
        <f>B11/E11</f>
        <v>#DIV/0!</v>
      </c>
      <c r="G11" s="359"/>
      <c r="H11" s="359"/>
      <c r="I11" s="359"/>
      <c r="J11" s="227"/>
      <c r="K11" s="359"/>
      <c r="L11" s="359"/>
      <c r="M11" s="359"/>
      <c r="N11" s="359"/>
      <c r="O11" s="359"/>
      <c r="P11" s="359"/>
      <c r="Q11" s="373">
        <f>SUM(N11:P12)</f>
        <v>0</v>
      </c>
      <c r="R11" s="174"/>
      <c r="S11" s="174"/>
      <c r="T11" s="174"/>
      <c r="U11" s="174"/>
      <c r="V11" s="174"/>
      <c r="W11" s="174"/>
      <c r="X11" s="174"/>
      <c r="Y11" s="174"/>
    </row>
    <row r="12" spans="1:25" ht="15" customHeight="1" x14ac:dyDescent="0.25">
      <c r="A12" s="368"/>
      <c r="B12" s="362"/>
      <c r="C12" s="370"/>
      <c r="D12" s="370"/>
      <c r="E12" s="372"/>
      <c r="F12" s="362"/>
      <c r="G12" s="360"/>
      <c r="H12" s="360"/>
      <c r="I12" s="360"/>
      <c r="J12" s="228"/>
      <c r="K12" s="360"/>
      <c r="L12" s="360"/>
      <c r="M12" s="360"/>
      <c r="N12" s="360"/>
      <c r="O12" s="360"/>
      <c r="P12" s="360"/>
      <c r="Q12" s="374"/>
      <c r="R12" s="174"/>
      <c r="S12" s="174"/>
      <c r="T12" s="174"/>
      <c r="U12" s="174"/>
      <c r="V12" s="174"/>
      <c r="W12" s="174"/>
      <c r="X12" s="174"/>
      <c r="Y12" s="174"/>
    </row>
    <row r="13" spans="1:25" ht="30" customHeight="1" x14ac:dyDescent="0.25">
      <c r="A13" s="152"/>
      <c r="B13" s="153"/>
      <c r="C13" s="202"/>
      <c r="D13" s="202"/>
      <c r="E13" s="203"/>
      <c r="F13" s="153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174"/>
      <c r="S13" s="174"/>
      <c r="T13" s="174"/>
      <c r="U13" s="174"/>
      <c r="V13" s="174"/>
      <c r="W13" s="174"/>
      <c r="X13" s="174"/>
      <c r="Y13" s="174"/>
    </row>
    <row r="14" spans="1:25" ht="15" customHeight="1" x14ac:dyDescent="0.25">
      <c r="B14" s="174"/>
      <c r="C14" s="174"/>
      <c r="D14" s="174"/>
      <c r="E14" s="174"/>
      <c r="F14" s="174"/>
      <c r="G14" s="156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</row>
    <row r="15" spans="1:25" ht="13.8" x14ac:dyDescent="0.25">
      <c r="A15" s="205" t="s">
        <v>574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</row>
    <row r="16" spans="1:25" x14ac:dyDescent="0.25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</row>
    <row r="17" spans="1:16" x14ac:dyDescent="0.25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</row>
    <row r="18" spans="1:16" x14ac:dyDescent="0.25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</row>
    <row r="19" spans="1:16" x14ac:dyDescent="0.25">
      <c r="A19" s="174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</row>
    <row r="20" spans="1:16" x14ac:dyDescent="0.25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</row>
    <row r="21" spans="1:16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</row>
    <row r="22" spans="1:16" x14ac:dyDescent="0.25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</row>
    <row r="23" spans="1:16" x14ac:dyDescent="0.25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</row>
    <row r="24" spans="1:16" x14ac:dyDescent="0.25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</row>
    <row r="25" spans="1:16" x14ac:dyDescent="0.25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</row>
    <row r="26" spans="1:16" x14ac:dyDescent="0.25">
      <c r="A26" s="174"/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</row>
    <row r="27" spans="1:16" x14ac:dyDescent="0.25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</row>
    <row r="28" spans="1:16" x14ac:dyDescent="0.25">
      <c r="A28" s="174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</row>
    <row r="29" spans="1:16" x14ac:dyDescent="0.25">
      <c r="A29" s="174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</row>
    <row r="30" spans="1:16" x14ac:dyDescent="0.25">
      <c r="A30" s="174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</row>
    <row r="31" spans="1:16" x14ac:dyDescent="0.25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</row>
    <row r="32" spans="1:16" x14ac:dyDescent="0.25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</row>
    <row r="33" spans="1:16" x14ac:dyDescent="0.25">
      <c r="A33" s="174"/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</row>
    <row r="34" spans="1:16" x14ac:dyDescent="0.25">
      <c r="A34" s="174"/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</row>
    <row r="35" spans="1:16" x14ac:dyDescent="0.25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</row>
    <row r="36" spans="1:16" x14ac:dyDescent="0.25">
      <c r="A36" s="174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</row>
    <row r="37" spans="1:16" x14ac:dyDescent="0.25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</row>
    <row r="38" spans="1:16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</row>
    <row r="39" spans="1:16" x14ac:dyDescent="0.2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</row>
    <row r="40" spans="1:16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</row>
    <row r="41" spans="1:16" x14ac:dyDescent="0.2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</row>
    <row r="42" spans="1:16" x14ac:dyDescent="0.25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</row>
    <row r="43" spans="1:16" x14ac:dyDescent="0.25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</row>
    <row r="44" spans="1:16" x14ac:dyDescent="0.2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</row>
    <row r="45" spans="1:16" x14ac:dyDescent="0.25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</row>
    <row r="46" spans="1:16" x14ac:dyDescent="0.25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</row>
    <row r="47" spans="1:16" x14ac:dyDescent="0.25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</row>
    <row r="48" spans="1:16" x14ac:dyDescent="0.25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</row>
    <row r="49" spans="1:16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</row>
    <row r="50" spans="1:16" x14ac:dyDescent="0.25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</row>
    <row r="51" spans="1:16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</row>
    <row r="52" spans="1:16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</row>
    <row r="53" spans="1:16" x14ac:dyDescent="0.25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</row>
    <row r="54" spans="1:16" x14ac:dyDescent="0.25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</row>
    <row r="55" spans="1:16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</row>
    <row r="56" spans="1:16" x14ac:dyDescent="0.25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</row>
    <row r="57" spans="1:16" x14ac:dyDescent="0.25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</row>
    <row r="58" spans="1:16" x14ac:dyDescent="0.25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</row>
    <row r="59" spans="1:16" x14ac:dyDescent="0.25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</row>
    <row r="60" spans="1:16" x14ac:dyDescent="0.25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</row>
    <row r="61" spans="1:16" x14ac:dyDescent="0.25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</row>
    <row r="62" spans="1:16" x14ac:dyDescent="0.25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</row>
    <row r="63" spans="1:16" x14ac:dyDescent="0.25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</row>
    <row r="64" spans="1:16" x14ac:dyDescent="0.25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</row>
    <row r="65" spans="1:16" x14ac:dyDescent="0.25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</row>
    <row r="66" spans="1:16" x14ac:dyDescent="0.25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</row>
    <row r="67" spans="1:16" x14ac:dyDescent="0.25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</row>
    <row r="68" spans="1:16" x14ac:dyDescent="0.25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</row>
    <row r="69" spans="1:16" x14ac:dyDescent="0.25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</row>
    <row r="70" spans="1:16" x14ac:dyDescent="0.25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</row>
    <row r="71" spans="1:16" x14ac:dyDescent="0.25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</row>
    <row r="72" spans="1:16" x14ac:dyDescent="0.25">
      <c r="A72" s="174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</row>
    <row r="73" spans="1:16" x14ac:dyDescent="0.25">
      <c r="A73" s="174"/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</row>
    <row r="74" spans="1:16" x14ac:dyDescent="0.25">
      <c r="A74" s="174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</row>
    <row r="75" spans="1:16" x14ac:dyDescent="0.25">
      <c r="A75" s="174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</row>
    <row r="76" spans="1:16" x14ac:dyDescent="0.25">
      <c r="A76" s="174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</row>
    <row r="77" spans="1:16" x14ac:dyDescent="0.25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</row>
    <row r="78" spans="1:16" x14ac:dyDescent="0.25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</row>
    <row r="79" spans="1:16" x14ac:dyDescent="0.25">
      <c r="A79" s="174"/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</row>
    <row r="80" spans="1:16" x14ac:dyDescent="0.25">
      <c r="A80" s="174"/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</row>
    <row r="81" spans="1:16" x14ac:dyDescent="0.25">
      <c r="A81" s="174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</row>
    <row r="82" spans="1:16" x14ac:dyDescent="0.25">
      <c r="A82" s="174"/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</row>
    <row r="83" spans="1:16" x14ac:dyDescent="0.25">
      <c r="A83" s="174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</row>
    <row r="84" spans="1:16" x14ac:dyDescent="0.25">
      <c r="A84" s="174"/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</row>
    <row r="85" spans="1:16" x14ac:dyDescent="0.25">
      <c r="A85" s="174"/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</row>
    <row r="86" spans="1:16" x14ac:dyDescent="0.25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</row>
    <row r="87" spans="1:16" x14ac:dyDescent="0.25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</row>
    <row r="88" spans="1:16" x14ac:dyDescent="0.25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</row>
    <row r="89" spans="1:16" x14ac:dyDescent="0.25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</row>
    <row r="90" spans="1:16" x14ac:dyDescent="0.25">
      <c r="A90" s="174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</row>
    <row r="91" spans="1:16" x14ac:dyDescent="0.25">
      <c r="A91" s="174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</row>
    <row r="92" spans="1:16" x14ac:dyDescent="0.25">
      <c r="A92" s="174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</row>
    <row r="93" spans="1:16" x14ac:dyDescent="0.25">
      <c r="A93" s="174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</row>
    <row r="94" spans="1:16" x14ac:dyDescent="0.25">
      <c r="A94" s="174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</row>
    <row r="95" spans="1:16" x14ac:dyDescent="0.25">
      <c r="A95" s="174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74"/>
      <c r="O95" s="174"/>
      <c r="P95" s="174"/>
    </row>
    <row r="96" spans="1:16" x14ac:dyDescent="0.25">
      <c r="A96" s="174"/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</row>
    <row r="97" spans="1:16" x14ac:dyDescent="0.25">
      <c r="A97" s="174"/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  <c r="P97" s="174"/>
    </row>
    <row r="98" spans="1:16" x14ac:dyDescent="0.25">
      <c r="A98" s="174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  <c r="O98" s="174"/>
      <c r="P98" s="174"/>
    </row>
    <row r="99" spans="1:16" x14ac:dyDescent="0.25">
      <c r="A99" s="174"/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</row>
    <row r="100" spans="1:16" x14ac:dyDescent="0.25">
      <c r="A100" s="174"/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</row>
    <row r="101" spans="1:16" x14ac:dyDescent="0.25">
      <c r="A101" s="174"/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</row>
    <row r="102" spans="1:16" x14ac:dyDescent="0.25">
      <c r="A102" s="174"/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  <c r="P102" s="174"/>
    </row>
    <row r="103" spans="1:16" x14ac:dyDescent="0.25">
      <c r="A103" s="174"/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  <c r="P103" s="174"/>
    </row>
    <row r="104" spans="1:16" x14ac:dyDescent="0.25">
      <c r="A104" s="174"/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174"/>
      <c r="O104" s="174"/>
      <c r="P104" s="174"/>
    </row>
    <row r="105" spans="1:16" x14ac:dyDescent="0.25">
      <c r="A105" s="174"/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</row>
    <row r="106" spans="1:16" x14ac:dyDescent="0.25">
      <c r="A106" s="174"/>
      <c r="B106" s="174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  <c r="P106" s="174"/>
    </row>
    <row r="107" spans="1:16" x14ac:dyDescent="0.25">
      <c r="A107" s="174"/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  <c r="N107" s="174"/>
      <c r="O107" s="174"/>
      <c r="P107" s="174"/>
    </row>
    <row r="108" spans="1:16" x14ac:dyDescent="0.25">
      <c r="A108" s="174"/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  <c r="O108" s="174"/>
      <c r="P108" s="174"/>
    </row>
    <row r="109" spans="1:16" x14ac:dyDescent="0.25">
      <c r="A109" s="174"/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</row>
    <row r="110" spans="1:16" x14ac:dyDescent="0.25">
      <c r="A110" s="174"/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  <c r="O110" s="174"/>
      <c r="P110" s="174"/>
    </row>
    <row r="111" spans="1:16" x14ac:dyDescent="0.25">
      <c r="A111" s="174"/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  <c r="O111" s="174"/>
      <c r="P111" s="174"/>
    </row>
    <row r="112" spans="1:16" x14ac:dyDescent="0.25">
      <c r="A112" s="174"/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</row>
    <row r="113" spans="1:16" x14ac:dyDescent="0.25">
      <c r="A113" s="174"/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</row>
    <row r="114" spans="1:16" x14ac:dyDescent="0.25">
      <c r="A114" s="174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</row>
    <row r="115" spans="1:16" x14ac:dyDescent="0.25">
      <c r="A115" s="174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</row>
    <row r="116" spans="1:16" x14ac:dyDescent="0.25">
      <c r="A116" s="174"/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</row>
    <row r="117" spans="1:16" x14ac:dyDescent="0.25">
      <c r="A117" s="174"/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74"/>
      <c r="N117" s="174"/>
      <c r="O117" s="174"/>
      <c r="P117" s="174"/>
    </row>
    <row r="118" spans="1:16" x14ac:dyDescent="0.25">
      <c r="A118" s="174"/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</row>
    <row r="119" spans="1:16" x14ac:dyDescent="0.25">
      <c r="A119" s="174"/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</row>
    <row r="120" spans="1:16" x14ac:dyDescent="0.25">
      <c r="A120" s="174"/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  <c r="P120" s="174"/>
    </row>
    <row r="121" spans="1:16" x14ac:dyDescent="0.25">
      <c r="A121" s="174"/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  <c r="P121" s="174"/>
    </row>
    <row r="122" spans="1:16" x14ac:dyDescent="0.25">
      <c r="A122" s="174"/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  <c r="M122" s="174"/>
      <c r="N122" s="174"/>
      <c r="O122" s="174"/>
      <c r="P122" s="174"/>
    </row>
    <row r="123" spans="1:16" x14ac:dyDescent="0.25">
      <c r="A123" s="174"/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  <c r="O123" s="174"/>
      <c r="P123" s="174"/>
    </row>
    <row r="124" spans="1:16" x14ac:dyDescent="0.25">
      <c r="A124" s="174"/>
      <c r="B124" s="174"/>
      <c r="C124" s="174"/>
      <c r="D124" s="174"/>
      <c r="E124" s="174"/>
      <c r="F124" s="174"/>
      <c r="G124" s="174"/>
      <c r="H124" s="174"/>
      <c r="I124" s="174"/>
      <c r="J124" s="174"/>
      <c r="K124" s="174"/>
      <c r="L124" s="174"/>
      <c r="M124" s="174"/>
      <c r="N124" s="174"/>
      <c r="O124" s="174"/>
      <c r="P124" s="174"/>
    </row>
    <row r="125" spans="1:16" x14ac:dyDescent="0.25">
      <c r="A125" s="174"/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  <c r="N125" s="174"/>
      <c r="O125" s="174"/>
      <c r="P125" s="174"/>
    </row>
    <row r="126" spans="1:16" x14ac:dyDescent="0.25"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  <c r="O126" s="174"/>
      <c r="P126" s="174"/>
    </row>
    <row r="127" spans="1:16" x14ac:dyDescent="0.25"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  <c r="O127" s="174"/>
      <c r="P127" s="174"/>
    </row>
    <row r="128" spans="1:16" x14ac:dyDescent="0.25">
      <c r="G128" s="174"/>
      <c r="N128" s="174"/>
      <c r="O128" s="174"/>
    </row>
    <row r="129" spans="7:15" x14ac:dyDescent="0.25">
      <c r="G129" s="174"/>
      <c r="N129" s="174"/>
      <c r="O129" s="174"/>
    </row>
  </sheetData>
  <mergeCells count="22">
    <mergeCell ref="F11:F12"/>
    <mergeCell ref="A1:Q2"/>
    <mergeCell ref="A3:Q3"/>
    <mergeCell ref="H4:K4"/>
    <mergeCell ref="A5:Q6"/>
    <mergeCell ref="A7:Q7"/>
    <mergeCell ref="A8:A10"/>
    <mergeCell ref="A11:A12"/>
    <mergeCell ref="B11:B12"/>
    <mergeCell ref="C11:C12"/>
    <mergeCell ref="D11:D12"/>
    <mergeCell ref="E11:E12"/>
    <mergeCell ref="N11:N12"/>
    <mergeCell ref="O11:O12"/>
    <mergeCell ref="P11:P12"/>
    <mergeCell ref="Q11:Q12"/>
    <mergeCell ref="M11:M12"/>
    <mergeCell ref="G11:G12"/>
    <mergeCell ref="H11:H12"/>
    <mergeCell ref="I11:I12"/>
    <mergeCell ref="K11:K12"/>
    <mergeCell ref="L11:L12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47"/>
  <sheetViews>
    <sheetView tabSelected="1" view="pageBreakPreview" zoomScaleNormal="100" zoomScaleSheetLayoutView="100" workbookViewId="0">
      <selection activeCell="A5" sqref="A5:N5"/>
    </sheetView>
  </sheetViews>
  <sheetFormatPr defaultRowHeight="13.2" x14ac:dyDescent="0.25"/>
  <cols>
    <col min="1" max="1" width="18" style="55" customWidth="1"/>
    <col min="2" max="2" width="10.6640625" style="55" customWidth="1"/>
    <col min="3" max="3" width="9.6640625" style="55" customWidth="1"/>
    <col min="4" max="5" width="13.6640625" style="55" customWidth="1"/>
    <col min="6" max="6" width="12.6640625" style="55" customWidth="1"/>
    <col min="7" max="7" width="11.6640625" style="55" customWidth="1"/>
    <col min="8" max="10" width="12.6640625" style="55" customWidth="1"/>
    <col min="11" max="13" width="15.6640625" style="55" customWidth="1"/>
    <col min="14" max="14" width="16.6640625" style="55" customWidth="1"/>
    <col min="15" max="15" width="20.6640625" style="55" customWidth="1"/>
    <col min="16" max="254" width="8.88671875" style="55"/>
    <col min="255" max="255" width="15.6640625" style="55" customWidth="1"/>
    <col min="256" max="256" width="11.33203125" style="55" customWidth="1"/>
    <col min="257" max="258" width="10.6640625" style="55" customWidth="1"/>
    <col min="259" max="259" width="9.6640625" style="55" customWidth="1"/>
    <col min="260" max="261" width="13.6640625" style="55" customWidth="1"/>
    <col min="262" max="262" width="12.6640625" style="55" customWidth="1"/>
    <col min="263" max="263" width="11.6640625" style="55" customWidth="1"/>
    <col min="264" max="265" width="12.6640625" style="55" customWidth="1"/>
    <col min="266" max="269" width="15.6640625" style="55" customWidth="1"/>
    <col min="270" max="270" width="16.6640625" style="55" customWidth="1"/>
    <col min="271" max="271" width="20.6640625" style="55" customWidth="1"/>
    <col min="272" max="510" width="8.88671875" style="55"/>
    <col min="511" max="511" width="15.6640625" style="55" customWidth="1"/>
    <col min="512" max="512" width="11.33203125" style="55" customWidth="1"/>
    <col min="513" max="514" width="10.6640625" style="55" customWidth="1"/>
    <col min="515" max="515" width="9.6640625" style="55" customWidth="1"/>
    <col min="516" max="517" width="13.6640625" style="55" customWidth="1"/>
    <col min="518" max="518" width="12.6640625" style="55" customWidth="1"/>
    <col min="519" max="519" width="11.6640625" style="55" customWidth="1"/>
    <col min="520" max="521" width="12.6640625" style="55" customWidth="1"/>
    <col min="522" max="525" width="15.6640625" style="55" customWidth="1"/>
    <col min="526" max="526" width="16.6640625" style="55" customWidth="1"/>
    <col min="527" max="527" width="20.6640625" style="55" customWidth="1"/>
    <col min="528" max="766" width="8.88671875" style="55"/>
    <col min="767" max="767" width="15.6640625" style="55" customWidth="1"/>
    <col min="768" max="768" width="11.33203125" style="55" customWidth="1"/>
    <col min="769" max="770" width="10.6640625" style="55" customWidth="1"/>
    <col min="771" max="771" width="9.6640625" style="55" customWidth="1"/>
    <col min="772" max="773" width="13.6640625" style="55" customWidth="1"/>
    <col min="774" max="774" width="12.6640625" style="55" customWidth="1"/>
    <col min="775" max="775" width="11.6640625" style="55" customWidth="1"/>
    <col min="776" max="777" width="12.6640625" style="55" customWidth="1"/>
    <col min="778" max="781" width="15.6640625" style="55" customWidth="1"/>
    <col min="782" max="782" width="16.6640625" style="55" customWidth="1"/>
    <col min="783" max="783" width="20.6640625" style="55" customWidth="1"/>
    <col min="784" max="1022" width="8.88671875" style="55"/>
    <col min="1023" max="1023" width="15.6640625" style="55" customWidth="1"/>
    <col min="1024" max="1024" width="11.33203125" style="55" customWidth="1"/>
    <col min="1025" max="1026" width="10.6640625" style="55" customWidth="1"/>
    <col min="1027" max="1027" width="9.6640625" style="55" customWidth="1"/>
    <col min="1028" max="1029" width="13.6640625" style="55" customWidth="1"/>
    <col min="1030" max="1030" width="12.6640625" style="55" customWidth="1"/>
    <col min="1031" max="1031" width="11.6640625" style="55" customWidth="1"/>
    <col min="1032" max="1033" width="12.6640625" style="55" customWidth="1"/>
    <col min="1034" max="1037" width="15.6640625" style="55" customWidth="1"/>
    <col min="1038" max="1038" width="16.6640625" style="55" customWidth="1"/>
    <col min="1039" max="1039" width="20.6640625" style="55" customWidth="1"/>
    <col min="1040" max="1278" width="8.88671875" style="55"/>
    <col min="1279" max="1279" width="15.6640625" style="55" customWidth="1"/>
    <col min="1280" max="1280" width="11.33203125" style="55" customWidth="1"/>
    <col min="1281" max="1282" width="10.6640625" style="55" customWidth="1"/>
    <col min="1283" max="1283" width="9.6640625" style="55" customWidth="1"/>
    <col min="1284" max="1285" width="13.6640625" style="55" customWidth="1"/>
    <col min="1286" max="1286" width="12.6640625" style="55" customWidth="1"/>
    <col min="1287" max="1287" width="11.6640625" style="55" customWidth="1"/>
    <col min="1288" max="1289" width="12.6640625" style="55" customWidth="1"/>
    <col min="1290" max="1293" width="15.6640625" style="55" customWidth="1"/>
    <col min="1294" max="1294" width="16.6640625" style="55" customWidth="1"/>
    <col min="1295" max="1295" width="20.6640625" style="55" customWidth="1"/>
    <col min="1296" max="1534" width="8.88671875" style="55"/>
    <col min="1535" max="1535" width="15.6640625" style="55" customWidth="1"/>
    <col min="1536" max="1536" width="11.33203125" style="55" customWidth="1"/>
    <col min="1537" max="1538" width="10.6640625" style="55" customWidth="1"/>
    <col min="1539" max="1539" width="9.6640625" style="55" customWidth="1"/>
    <col min="1540" max="1541" width="13.6640625" style="55" customWidth="1"/>
    <col min="1542" max="1542" width="12.6640625" style="55" customWidth="1"/>
    <col min="1543" max="1543" width="11.6640625" style="55" customWidth="1"/>
    <col min="1544" max="1545" width="12.6640625" style="55" customWidth="1"/>
    <col min="1546" max="1549" width="15.6640625" style="55" customWidth="1"/>
    <col min="1550" max="1550" width="16.6640625" style="55" customWidth="1"/>
    <col min="1551" max="1551" width="20.6640625" style="55" customWidth="1"/>
    <col min="1552" max="1790" width="8.88671875" style="55"/>
    <col min="1791" max="1791" width="15.6640625" style="55" customWidth="1"/>
    <col min="1792" max="1792" width="11.33203125" style="55" customWidth="1"/>
    <col min="1793" max="1794" width="10.6640625" style="55" customWidth="1"/>
    <col min="1795" max="1795" width="9.6640625" style="55" customWidth="1"/>
    <col min="1796" max="1797" width="13.6640625" style="55" customWidth="1"/>
    <col min="1798" max="1798" width="12.6640625" style="55" customWidth="1"/>
    <col min="1799" max="1799" width="11.6640625" style="55" customWidth="1"/>
    <col min="1800" max="1801" width="12.6640625" style="55" customWidth="1"/>
    <col min="1802" max="1805" width="15.6640625" style="55" customWidth="1"/>
    <col min="1806" max="1806" width="16.6640625" style="55" customWidth="1"/>
    <col min="1807" max="1807" width="20.6640625" style="55" customWidth="1"/>
    <col min="1808" max="2046" width="8.88671875" style="55"/>
    <col min="2047" max="2047" width="15.6640625" style="55" customWidth="1"/>
    <col min="2048" max="2048" width="11.33203125" style="55" customWidth="1"/>
    <col min="2049" max="2050" width="10.6640625" style="55" customWidth="1"/>
    <col min="2051" max="2051" width="9.6640625" style="55" customWidth="1"/>
    <col min="2052" max="2053" width="13.6640625" style="55" customWidth="1"/>
    <col min="2054" max="2054" width="12.6640625" style="55" customWidth="1"/>
    <col min="2055" max="2055" width="11.6640625" style="55" customWidth="1"/>
    <col min="2056" max="2057" width="12.6640625" style="55" customWidth="1"/>
    <col min="2058" max="2061" width="15.6640625" style="55" customWidth="1"/>
    <col min="2062" max="2062" width="16.6640625" style="55" customWidth="1"/>
    <col min="2063" max="2063" width="20.6640625" style="55" customWidth="1"/>
    <col min="2064" max="2302" width="8.88671875" style="55"/>
    <col min="2303" max="2303" width="15.6640625" style="55" customWidth="1"/>
    <col min="2304" max="2304" width="11.33203125" style="55" customWidth="1"/>
    <col min="2305" max="2306" width="10.6640625" style="55" customWidth="1"/>
    <col min="2307" max="2307" width="9.6640625" style="55" customWidth="1"/>
    <col min="2308" max="2309" width="13.6640625" style="55" customWidth="1"/>
    <col min="2310" max="2310" width="12.6640625" style="55" customWidth="1"/>
    <col min="2311" max="2311" width="11.6640625" style="55" customWidth="1"/>
    <col min="2312" max="2313" width="12.6640625" style="55" customWidth="1"/>
    <col min="2314" max="2317" width="15.6640625" style="55" customWidth="1"/>
    <col min="2318" max="2318" width="16.6640625" style="55" customWidth="1"/>
    <col min="2319" max="2319" width="20.6640625" style="55" customWidth="1"/>
    <col min="2320" max="2558" width="8.88671875" style="55"/>
    <col min="2559" max="2559" width="15.6640625" style="55" customWidth="1"/>
    <col min="2560" max="2560" width="11.33203125" style="55" customWidth="1"/>
    <col min="2561" max="2562" width="10.6640625" style="55" customWidth="1"/>
    <col min="2563" max="2563" width="9.6640625" style="55" customWidth="1"/>
    <col min="2564" max="2565" width="13.6640625" style="55" customWidth="1"/>
    <col min="2566" max="2566" width="12.6640625" style="55" customWidth="1"/>
    <col min="2567" max="2567" width="11.6640625" style="55" customWidth="1"/>
    <col min="2568" max="2569" width="12.6640625" style="55" customWidth="1"/>
    <col min="2570" max="2573" width="15.6640625" style="55" customWidth="1"/>
    <col min="2574" max="2574" width="16.6640625" style="55" customWidth="1"/>
    <col min="2575" max="2575" width="20.6640625" style="55" customWidth="1"/>
    <col min="2576" max="2814" width="8.88671875" style="55"/>
    <col min="2815" max="2815" width="15.6640625" style="55" customWidth="1"/>
    <col min="2816" max="2816" width="11.33203125" style="55" customWidth="1"/>
    <col min="2817" max="2818" width="10.6640625" style="55" customWidth="1"/>
    <col min="2819" max="2819" width="9.6640625" style="55" customWidth="1"/>
    <col min="2820" max="2821" width="13.6640625" style="55" customWidth="1"/>
    <col min="2822" max="2822" width="12.6640625" style="55" customWidth="1"/>
    <col min="2823" max="2823" width="11.6640625" style="55" customWidth="1"/>
    <col min="2824" max="2825" width="12.6640625" style="55" customWidth="1"/>
    <col min="2826" max="2829" width="15.6640625" style="55" customWidth="1"/>
    <col min="2830" max="2830" width="16.6640625" style="55" customWidth="1"/>
    <col min="2831" max="2831" width="20.6640625" style="55" customWidth="1"/>
    <col min="2832" max="3070" width="8.88671875" style="55"/>
    <col min="3071" max="3071" width="15.6640625" style="55" customWidth="1"/>
    <col min="3072" max="3072" width="11.33203125" style="55" customWidth="1"/>
    <col min="3073" max="3074" width="10.6640625" style="55" customWidth="1"/>
    <col min="3075" max="3075" width="9.6640625" style="55" customWidth="1"/>
    <col min="3076" max="3077" width="13.6640625" style="55" customWidth="1"/>
    <col min="3078" max="3078" width="12.6640625" style="55" customWidth="1"/>
    <col min="3079" max="3079" width="11.6640625" style="55" customWidth="1"/>
    <col min="3080" max="3081" width="12.6640625" style="55" customWidth="1"/>
    <col min="3082" max="3085" width="15.6640625" style="55" customWidth="1"/>
    <col min="3086" max="3086" width="16.6640625" style="55" customWidth="1"/>
    <col min="3087" max="3087" width="20.6640625" style="55" customWidth="1"/>
    <col min="3088" max="3326" width="8.88671875" style="55"/>
    <col min="3327" max="3327" width="15.6640625" style="55" customWidth="1"/>
    <col min="3328" max="3328" width="11.33203125" style="55" customWidth="1"/>
    <col min="3329" max="3330" width="10.6640625" style="55" customWidth="1"/>
    <col min="3331" max="3331" width="9.6640625" style="55" customWidth="1"/>
    <col min="3332" max="3333" width="13.6640625" style="55" customWidth="1"/>
    <col min="3334" max="3334" width="12.6640625" style="55" customWidth="1"/>
    <col min="3335" max="3335" width="11.6640625" style="55" customWidth="1"/>
    <col min="3336" max="3337" width="12.6640625" style="55" customWidth="1"/>
    <col min="3338" max="3341" width="15.6640625" style="55" customWidth="1"/>
    <col min="3342" max="3342" width="16.6640625" style="55" customWidth="1"/>
    <col min="3343" max="3343" width="20.6640625" style="55" customWidth="1"/>
    <col min="3344" max="3582" width="8.88671875" style="55"/>
    <col min="3583" max="3583" width="15.6640625" style="55" customWidth="1"/>
    <col min="3584" max="3584" width="11.33203125" style="55" customWidth="1"/>
    <col min="3585" max="3586" width="10.6640625" style="55" customWidth="1"/>
    <col min="3587" max="3587" width="9.6640625" style="55" customWidth="1"/>
    <col min="3588" max="3589" width="13.6640625" style="55" customWidth="1"/>
    <col min="3590" max="3590" width="12.6640625" style="55" customWidth="1"/>
    <col min="3591" max="3591" width="11.6640625" style="55" customWidth="1"/>
    <col min="3592" max="3593" width="12.6640625" style="55" customWidth="1"/>
    <col min="3594" max="3597" width="15.6640625" style="55" customWidth="1"/>
    <col min="3598" max="3598" width="16.6640625" style="55" customWidth="1"/>
    <col min="3599" max="3599" width="20.6640625" style="55" customWidth="1"/>
    <col min="3600" max="3838" width="8.88671875" style="55"/>
    <col min="3839" max="3839" width="15.6640625" style="55" customWidth="1"/>
    <col min="3840" max="3840" width="11.33203125" style="55" customWidth="1"/>
    <col min="3841" max="3842" width="10.6640625" style="55" customWidth="1"/>
    <col min="3843" max="3843" width="9.6640625" style="55" customWidth="1"/>
    <col min="3844" max="3845" width="13.6640625" style="55" customWidth="1"/>
    <col min="3846" max="3846" width="12.6640625" style="55" customWidth="1"/>
    <col min="3847" max="3847" width="11.6640625" style="55" customWidth="1"/>
    <col min="3848" max="3849" width="12.6640625" style="55" customWidth="1"/>
    <col min="3850" max="3853" width="15.6640625" style="55" customWidth="1"/>
    <col min="3854" max="3854" width="16.6640625" style="55" customWidth="1"/>
    <col min="3855" max="3855" width="20.6640625" style="55" customWidth="1"/>
    <col min="3856" max="4094" width="8.88671875" style="55"/>
    <col min="4095" max="4095" width="15.6640625" style="55" customWidth="1"/>
    <col min="4096" max="4096" width="11.33203125" style="55" customWidth="1"/>
    <col min="4097" max="4098" width="10.6640625" style="55" customWidth="1"/>
    <col min="4099" max="4099" width="9.6640625" style="55" customWidth="1"/>
    <col min="4100" max="4101" width="13.6640625" style="55" customWidth="1"/>
    <col min="4102" max="4102" width="12.6640625" style="55" customWidth="1"/>
    <col min="4103" max="4103" width="11.6640625" style="55" customWidth="1"/>
    <col min="4104" max="4105" width="12.6640625" style="55" customWidth="1"/>
    <col min="4106" max="4109" width="15.6640625" style="55" customWidth="1"/>
    <col min="4110" max="4110" width="16.6640625" style="55" customWidth="1"/>
    <col min="4111" max="4111" width="20.6640625" style="55" customWidth="1"/>
    <col min="4112" max="4350" width="8.88671875" style="55"/>
    <col min="4351" max="4351" width="15.6640625" style="55" customWidth="1"/>
    <col min="4352" max="4352" width="11.33203125" style="55" customWidth="1"/>
    <col min="4353" max="4354" width="10.6640625" style="55" customWidth="1"/>
    <col min="4355" max="4355" width="9.6640625" style="55" customWidth="1"/>
    <col min="4356" max="4357" width="13.6640625" style="55" customWidth="1"/>
    <col min="4358" max="4358" width="12.6640625" style="55" customWidth="1"/>
    <col min="4359" max="4359" width="11.6640625" style="55" customWidth="1"/>
    <col min="4360" max="4361" width="12.6640625" style="55" customWidth="1"/>
    <col min="4362" max="4365" width="15.6640625" style="55" customWidth="1"/>
    <col min="4366" max="4366" width="16.6640625" style="55" customWidth="1"/>
    <col min="4367" max="4367" width="20.6640625" style="55" customWidth="1"/>
    <col min="4368" max="4606" width="8.88671875" style="55"/>
    <col min="4607" max="4607" width="15.6640625" style="55" customWidth="1"/>
    <col min="4608" max="4608" width="11.33203125" style="55" customWidth="1"/>
    <col min="4609" max="4610" width="10.6640625" style="55" customWidth="1"/>
    <col min="4611" max="4611" width="9.6640625" style="55" customWidth="1"/>
    <col min="4612" max="4613" width="13.6640625" style="55" customWidth="1"/>
    <col min="4614" max="4614" width="12.6640625" style="55" customWidth="1"/>
    <col min="4615" max="4615" width="11.6640625" style="55" customWidth="1"/>
    <col min="4616" max="4617" width="12.6640625" style="55" customWidth="1"/>
    <col min="4618" max="4621" width="15.6640625" style="55" customWidth="1"/>
    <col min="4622" max="4622" width="16.6640625" style="55" customWidth="1"/>
    <col min="4623" max="4623" width="20.6640625" style="55" customWidth="1"/>
    <col min="4624" max="4862" width="8.88671875" style="55"/>
    <col min="4863" max="4863" width="15.6640625" style="55" customWidth="1"/>
    <col min="4864" max="4864" width="11.33203125" style="55" customWidth="1"/>
    <col min="4865" max="4866" width="10.6640625" style="55" customWidth="1"/>
    <col min="4867" max="4867" width="9.6640625" style="55" customWidth="1"/>
    <col min="4868" max="4869" width="13.6640625" style="55" customWidth="1"/>
    <col min="4870" max="4870" width="12.6640625" style="55" customWidth="1"/>
    <col min="4871" max="4871" width="11.6640625" style="55" customWidth="1"/>
    <col min="4872" max="4873" width="12.6640625" style="55" customWidth="1"/>
    <col min="4874" max="4877" width="15.6640625" style="55" customWidth="1"/>
    <col min="4878" max="4878" width="16.6640625" style="55" customWidth="1"/>
    <col min="4879" max="4879" width="20.6640625" style="55" customWidth="1"/>
    <col min="4880" max="5118" width="8.88671875" style="55"/>
    <col min="5119" max="5119" width="15.6640625" style="55" customWidth="1"/>
    <col min="5120" max="5120" width="11.33203125" style="55" customWidth="1"/>
    <col min="5121" max="5122" width="10.6640625" style="55" customWidth="1"/>
    <col min="5123" max="5123" width="9.6640625" style="55" customWidth="1"/>
    <col min="5124" max="5125" width="13.6640625" style="55" customWidth="1"/>
    <col min="5126" max="5126" width="12.6640625" style="55" customWidth="1"/>
    <col min="5127" max="5127" width="11.6640625" style="55" customWidth="1"/>
    <col min="5128" max="5129" width="12.6640625" style="55" customWidth="1"/>
    <col min="5130" max="5133" width="15.6640625" style="55" customWidth="1"/>
    <col min="5134" max="5134" width="16.6640625" style="55" customWidth="1"/>
    <col min="5135" max="5135" width="20.6640625" style="55" customWidth="1"/>
    <col min="5136" max="5374" width="8.88671875" style="55"/>
    <col min="5375" max="5375" width="15.6640625" style="55" customWidth="1"/>
    <col min="5376" max="5376" width="11.33203125" style="55" customWidth="1"/>
    <col min="5377" max="5378" width="10.6640625" style="55" customWidth="1"/>
    <col min="5379" max="5379" width="9.6640625" style="55" customWidth="1"/>
    <col min="5380" max="5381" width="13.6640625" style="55" customWidth="1"/>
    <col min="5382" max="5382" width="12.6640625" style="55" customWidth="1"/>
    <col min="5383" max="5383" width="11.6640625" style="55" customWidth="1"/>
    <col min="5384" max="5385" width="12.6640625" style="55" customWidth="1"/>
    <col min="5386" max="5389" width="15.6640625" style="55" customWidth="1"/>
    <col min="5390" max="5390" width="16.6640625" style="55" customWidth="1"/>
    <col min="5391" max="5391" width="20.6640625" style="55" customWidth="1"/>
    <col min="5392" max="5630" width="8.88671875" style="55"/>
    <col min="5631" max="5631" width="15.6640625" style="55" customWidth="1"/>
    <col min="5632" max="5632" width="11.33203125" style="55" customWidth="1"/>
    <col min="5633" max="5634" width="10.6640625" style="55" customWidth="1"/>
    <col min="5635" max="5635" width="9.6640625" style="55" customWidth="1"/>
    <col min="5636" max="5637" width="13.6640625" style="55" customWidth="1"/>
    <col min="5638" max="5638" width="12.6640625" style="55" customWidth="1"/>
    <col min="5639" max="5639" width="11.6640625" style="55" customWidth="1"/>
    <col min="5640" max="5641" width="12.6640625" style="55" customWidth="1"/>
    <col min="5642" max="5645" width="15.6640625" style="55" customWidth="1"/>
    <col min="5646" max="5646" width="16.6640625" style="55" customWidth="1"/>
    <col min="5647" max="5647" width="20.6640625" style="55" customWidth="1"/>
    <col min="5648" max="5886" width="8.88671875" style="55"/>
    <col min="5887" max="5887" width="15.6640625" style="55" customWidth="1"/>
    <col min="5888" max="5888" width="11.33203125" style="55" customWidth="1"/>
    <col min="5889" max="5890" width="10.6640625" style="55" customWidth="1"/>
    <col min="5891" max="5891" width="9.6640625" style="55" customWidth="1"/>
    <col min="5892" max="5893" width="13.6640625" style="55" customWidth="1"/>
    <col min="5894" max="5894" width="12.6640625" style="55" customWidth="1"/>
    <col min="5895" max="5895" width="11.6640625" style="55" customWidth="1"/>
    <col min="5896" max="5897" width="12.6640625" style="55" customWidth="1"/>
    <col min="5898" max="5901" width="15.6640625" style="55" customWidth="1"/>
    <col min="5902" max="5902" width="16.6640625" style="55" customWidth="1"/>
    <col min="5903" max="5903" width="20.6640625" style="55" customWidth="1"/>
    <col min="5904" max="6142" width="8.88671875" style="55"/>
    <col min="6143" max="6143" width="15.6640625" style="55" customWidth="1"/>
    <col min="6144" max="6144" width="11.33203125" style="55" customWidth="1"/>
    <col min="6145" max="6146" width="10.6640625" style="55" customWidth="1"/>
    <col min="6147" max="6147" width="9.6640625" style="55" customWidth="1"/>
    <col min="6148" max="6149" width="13.6640625" style="55" customWidth="1"/>
    <col min="6150" max="6150" width="12.6640625" style="55" customWidth="1"/>
    <col min="6151" max="6151" width="11.6640625" style="55" customWidth="1"/>
    <col min="6152" max="6153" width="12.6640625" style="55" customWidth="1"/>
    <col min="6154" max="6157" width="15.6640625" style="55" customWidth="1"/>
    <col min="6158" max="6158" width="16.6640625" style="55" customWidth="1"/>
    <col min="6159" max="6159" width="20.6640625" style="55" customWidth="1"/>
    <col min="6160" max="6398" width="8.88671875" style="55"/>
    <col min="6399" max="6399" width="15.6640625" style="55" customWidth="1"/>
    <col min="6400" max="6400" width="11.33203125" style="55" customWidth="1"/>
    <col min="6401" max="6402" width="10.6640625" style="55" customWidth="1"/>
    <col min="6403" max="6403" width="9.6640625" style="55" customWidth="1"/>
    <col min="6404" max="6405" width="13.6640625" style="55" customWidth="1"/>
    <col min="6406" max="6406" width="12.6640625" style="55" customWidth="1"/>
    <col min="6407" max="6407" width="11.6640625" style="55" customWidth="1"/>
    <col min="6408" max="6409" width="12.6640625" style="55" customWidth="1"/>
    <col min="6410" max="6413" width="15.6640625" style="55" customWidth="1"/>
    <col min="6414" max="6414" width="16.6640625" style="55" customWidth="1"/>
    <col min="6415" max="6415" width="20.6640625" style="55" customWidth="1"/>
    <col min="6416" max="6654" width="8.88671875" style="55"/>
    <col min="6655" max="6655" width="15.6640625" style="55" customWidth="1"/>
    <col min="6656" max="6656" width="11.33203125" style="55" customWidth="1"/>
    <col min="6657" max="6658" width="10.6640625" style="55" customWidth="1"/>
    <col min="6659" max="6659" width="9.6640625" style="55" customWidth="1"/>
    <col min="6660" max="6661" width="13.6640625" style="55" customWidth="1"/>
    <col min="6662" max="6662" width="12.6640625" style="55" customWidth="1"/>
    <col min="6663" max="6663" width="11.6640625" style="55" customWidth="1"/>
    <col min="6664" max="6665" width="12.6640625" style="55" customWidth="1"/>
    <col min="6666" max="6669" width="15.6640625" style="55" customWidth="1"/>
    <col min="6670" max="6670" width="16.6640625" style="55" customWidth="1"/>
    <col min="6671" max="6671" width="20.6640625" style="55" customWidth="1"/>
    <col min="6672" max="6910" width="8.88671875" style="55"/>
    <col min="6911" max="6911" width="15.6640625" style="55" customWidth="1"/>
    <col min="6912" max="6912" width="11.33203125" style="55" customWidth="1"/>
    <col min="6913" max="6914" width="10.6640625" style="55" customWidth="1"/>
    <col min="6915" max="6915" width="9.6640625" style="55" customWidth="1"/>
    <col min="6916" max="6917" width="13.6640625" style="55" customWidth="1"/>
    <col min="6918" max="6918" width="12.6640625" style="55" customWidth="1"/>
    <col min="6919" max="6919" width="11.6640625" style="55" customWidth="1"/>
    <col min="6920" max="6921" width="12.6640625" style="55" customWidth="1"/>
    <col min="6922" max="6925" width="15.6640625" style="55" customWidth="1"/>
    <col min="6926" max="6926" width="16.6640625" style="55" customWidth="1"/>
    <col min="6927" max="6927" width="20.6640625" style="55" customWidth="1"/>
    <col min="6928" max="7166" width="8.88671875" style="55"/>
    <col min="7167" max="7167" width="15.6640625" style="55" customWidth="1"/>
    <col min="7168" max="7168" width="11.33203125" style="55" customWidth="1"/>
    <col min="7169" max="7170" width="10.6640625" style="55" customWidth="1"/>
    <col min="7171" max="7171" width="9.6640625" style="55" customWidth="1"/>
    <col min="7172" max="7173" width="13.6640625" style="55" customWidth="1"/>
    <col min="7174" max="7174" width="12.6640625" style="55" customWidth="1"/>
    <col min="7175" max="7175" width="11.6640625" style="55" customWidth="1"/>
    <col min="7176" max="7177" width="12.6640625" style="55" customWidth="1"/>
    <col min="7178" max="7181" width="15.6640625" style="55" customWidth="1"/>
    <col min="7182" max="7182" width="16.6640625" style="55" customWidth="1"/>
    <col min="7183" max="7183" width="20.6640625" style="55" customWidth="1"/>
    <col min="7184" max="7422" width="8.88671875" style="55"/>
    <col min="7423" max="7423" width="15.6640625" style="55" customWidth="1"/>
    <col min="7424" max="7424" width="11.33203125" style="55" customWidth="1"/>
    <col min="7425" max="7426" width="10.6640625" style="55" customWidth="1"/>
    <col min="7427" max="7427" width="9.6640625" style="55" customWidth="1"/>
    <col min="7428" max="7429" width="13.6640625" style="55" customWidth="1"/>
    <col min="7430" max="7430" width="12.6640625" style="55" customWidth="1"/>
    <col min="7431" max="7431" width="11.6640625" style="55" customWidth="1"/>
    <col min="7432" max="7433" width="12.6640625" style="55" customWidth="1"/>
    <col min="7434" max="7437" width="15.6640625" style="55" customWidth="1"/>
    <col min="7438" max="7438" width="16.6640625" style="55" customWidth="1"/>
    <col min="7439" max="7439" width="20.6640625" style="55" customWidth="1"/>
    <col min="7440" max="7678" width="8.88671875" style="55"/>
    <col min="7679" max="7679" width="15.6640625" style="55" customWidth="1"/>
    <col min="7680" max="7680" width="11.33203125" style="55" customWidth="1"/>
    <col min="7681" max="7682" width="10.6640625" style="55" customWidth="1"/>
    <col min="7683" max="7683" width="9.6640625" style="55" customWidth="1"/>
    <col min="7684" max="7685" width="13.6640625" style="55" customWidth="1"/>
    <col min="7686" max="7686" width="12.6640625" style="55" customWidth="1"/>
    <col min="7687" max="7687" width="11.6640625" style="55" customWidth="1"/>
    <col min="7688" max="7689" width="12.6640625" style="55" customWidth="1"/>
    <col min="7690" max="7693" width="15.6640625" style="55" customWidth="1"/>
    <col min="7694" max="7694" width="16.6640625" style="55" customWidth="1"/>
    <col min="7695" max="7695" width="20.6640625" style="55" customWidth="1"/>
    <col min="7696" max="7934" width="8.88671875" style="55"/>
    <col min="7935" max="7935" width="15.6640625" style="55" customWidth="1"/>
    <col min="7936" max="7936" width="11.33203125" style="55" customWidth="1"/>
    <col min="7937" max="7938" width="10.6640625" style="55" customWidth="1"/>
    <col min="7939" max="7939" width="9.6640625" style="55" customWidth="1"/>
    <col min="7940" max="7941" width="13.6640625" style="55" customWidth="1"/>
    <col min="7942" max="7942" width="12.6640625" style="55" customWidth="1"/>
    <col min="7943" max="7943" width="11.6640625" style="55" customWidth="1"/>
    <col min="7944" max="7945" width="12.6640625" style="55" customWidth="1"/>
    <col min="7946" max="7949" width="15.6640625" style="55" customWidth="1"/>
    <col min="7950" max="7950" width="16.6640625" style="55" customWidth="1"/>
    <col min="7951" max="7951" width="20.6640625" style="55" customWidth="1"/>
    <col min="7952" max="8190" width="8.88671875" style="55"/>
    <col min="8191" max="8191" width="15.6640625" style="55" customWidth="1"/>
    <col min="8192" max="8192" width="11.33203125" style="55" customWidth="1"/>
    <col min="8193" max="8194" width="10.6640625" style="55" customWidth="1"/>
    <col min="8195" max="8195" width="9.6640625" style="55" customWidth="1"/>
    <col min="8196" max="8197" width="13.6640625" style="55" customWidth="1"/>
    <col min="8198" max="8198" width="12.6640625" style="55" customWidth="1"/>
    <col min="8199" max="8199" width="11.6640625" style="55" customWidth="1"/>
    <col min="8200" max="8201" width="12.6640625" style="55" customWidth="1"/>
    <col min="8202" max="8205" width="15.6640625" style="55" customWidth="1"/>
    <col min="8206" max="8206" width="16.6640625" style="55" customWidth="1"/>
    <col min="8207" max="8207" width="20.6640625" style="55" customWidth="1"/>
    <col min="8208" max="8446" width="8.88671875" style="55"/>
    <col min="8447" max="8447" width="15.6640625" style="55" customWidth="1"/>
    <col min="8448" max="8448" width="11.33203125" style="55" customWidth="1"/>
    <col min="8449" max="8450" width="10.6640625" style="55" customWidth="1"/>
    <col min="8451" max="8451" width="9.6640625" style="55" customWidth="1"/>
    <col min="8452" max="8453" width="13.6640625" style="55" customWidth="1"/>
    <col min="8454" max="8454" width="12.6640625" style="55" customWidth="1"/>
    <col min="8455" max="8455" width="11.6640625" style="55" customWidth="1"/>
    <col min="8456" max="8457" width="12.6640625" style="55" customWidth="1"/>
    <col min="8458" max="8461" width="15.6640625" style="55" customWidth="1"/>
    <col min="8462" max="8462" width="16.6640625" style="55" customWidth="1"/>
    <col min="8463" max="8463" width="20.6640625" style="55" customWidth="1"/>
    <col min="8464" max="8702" width="8.88671875" style="55"/>
    <col min="8703" max="8703" width="15.6640625" style="55" customWidth="1"/>
    <col min="8704" max="8704" width="11.33203125" style="55" customWidth="1"/>
    <col min="8705" max="8706" width="10.6640625" style="55" customWidth="1"/>
    <col min="8707" max="8707" width="9.6640625" style="55" customWidth="1"/>
    <col min="8708" max="8709" width="13.6640625" style="55" customWidth="1"/>
    <col min="8710" max="8710" width="12.6640625" style="55" customWidth="1"/>
    <col min="8711" max="8711" width="11.6640625" style="55" customWidth="1"/>
    <col min="8712" max="8713" width="12.6640625" style="55" customWidth="1"/>
    <col min="8714" max="8717" width="15.6640625" style="55" customWidth="1"/>
    <col min="8718" max="8718" width="16.6640625" style="55" customWidth="1"/>
    <col min="8719" max="8719" width="20.6640625" style="55" customWidth="1"/>
    <col min="8720" max="8958" width="8.88671875" style="55"/>
    <col min="8959" max="8959" width="15.6640625" style="55" customWidth="1"/>
    <col min="8960" max="8960" width="11.33203125" style="55" customWidth="1"/>
    <col min="8961" max="8962" width="10.6640625" style="55" customWidth="1"/>
    <col min="8963" max="8963" width="9.6640625" style="55" customWidth="1"/>
    <col min="8964" max="8965" width="13.6640625" style="55" customWidth="1"/>
    <col min="8966" max="8966" width="12.6640625" style="55" customWidth="1"/>
    <col min="8967" max="8967" width="11.6640625" style="55" customWidth="1"/>
    <col min="8968" max="8969" width="12.6640625" style="55" customWidth="1"/>
    <col min="8970" max="8973" width="15.6640625" style="55" customWidth="1"/>
    <col min="8974" max="8974" width="16.6640625" style="55" customWidth="1"/>
    <col min="8975" max="8975" width="20.6640625" style="55" customWidth="1"/>
    <col min="8976" max="9214" width="8.88671875" style="55"/>
    <col min="9215" max="9215" width="15.6640625" style="55" customWidth="1"/>
    <col min="9216" max="9216" width="11.33203125" style="55" customWidth="1"/>
    <col min="9217" max="9218" width="10.6640625" style="55" customWidth="1"/>
    <col min="9219" max="9219" width="9.6640625" style="55" customWidth="1"/>
    <col min="9220" max="9221" width="13.6640625" style="55" customWidth="1"/>
    <col min="9222" max="9222" width="12.6640625" style="55" customWidth="1"/>
    <col min="9223" max="9223" width="11.6640625" style="55" customWidth="1"/>
    <col min="9224" max="9225" width="12.6640625" style="55" customWidth="1"/>
    <col min="9226" max="9229" width="15.6640625" style="55" customWidth="1"/>
    <col min="9230" max="9230" width="16.6640625" style="55" customWidth="1"/>
    <col min="9231" max="9231" width="20.6640625" style="55" customWidth="1"/>
    <col min="9232" max="9470" width="8.88671875" style="55"/>
    <col min="9471" max="9471" width="15.6640625" style="55" customWidth="1"/>
    <col min="9472" max="9472" width="11.33203125" style="55" customWidth="1"/>
    <col min="9473" max="9474" width="10.6640625" style="55" customWidth="1"/>
    <col min="9475" max="9475" width="9.6640625" style="55" customWidth="1"/>
    <col min="9476" max="9477" width="13.6640625" style="55" customWidth="1"/>
    <col min="9478" max="9478" width="12.6640625" style="55" customWidth="1"/>
    <col min="9479" max="9479" width="11.6640625" style="55" customWidth="1"/>
    <col min="9480" max="9481" width="12.6640625" style="55" customWidth="1"/>
    <col min="9482" max="9485" width="15.6640625" style="55" customWidth="1"/>
    <col min="9486" max="9486" width="16.6640625" style="55" customWidth="1"/>
    <col min="9487" max="9487" width="20.6640625" style="55" customWidth="1"/>
    <col min="9488" max="9726" width="8.88671875" style="55"/>
    <col min="9727" max="9727" width="15.6640625" style="55" customWidth="1"/>
    <col min="9728" max="9728" width="11.33203125" style="55" customWidth="1"/>
    <col min="9729" max="9730" width="10.6640625" style="55" customWidth="1"/>
    <col min="9731" max="9731" width="9.6640625" style="55" customWidth="1"/>
    <col min="9732" max="9733" width="13.6640625" style="55" customWidth="1"/>
    <col min="9734" max="9734" width="12.6640625" style="55" customWidth="1"/>
    <col min="9735" max="9735" width="11.6640625" style="55" customWidth="1"/>
    <col min="9736" max="9737" width="12.6640625" style="55" customWidth="1"/>
    <col min="9738" max="9741" width="15.6640625" style="55" customWidth="1"/>
    <col min="9742" max="9742" width="16.6640625" style="55" customWidth="1"/>
    <col min="9743" max="9743" width="20.6640625" style="55" customWidth="1"/>
    <col min="9744" max="9982" width="8.88671875" style="55"/>
    <col min="9983" max="9983" width="15.6640625" style="55" customWidth="1"/>
    <col min="9984" max="9984" width="11.33203125" style="55" customWidth="1"/>
    <col min="9985" max="9986" width="10.6640625" style="55" customWidth="1"/>
    <col min="9987" max="9987" width="9.6640625" style="55" customWidth="1"/>
    <col min="9988" max="9989" width="13.6640625" style="55" customWidth="1"/>
    <col min="9990" max="9990" width="12.6640625" style="55" customWidth="1"/>
    <col min="9991" max="9991" width="11.6640625" style="55" customWidth="1"/>
    <col min="9992" max="9993" width="12.6640625" style="55" customWidth="1"/>
    <col min="9994" max="9997" width="15.6640625" style="55" customWidth="1"/>
    <col min="9998" max="9998" width="16.6640625" style="55" customWidth="1"/>
    <col min="9999" max="9999" width="20.6640625" style="55" customWidth="1"/>
    <col min="10000" max="10238" width="8.88671875" style="55"/>
    <col min="10239" max="10239" width="15.6640625" style="55" customWidth="1"/>
    <col min="10240" max="10240" width="11.33203125" style="55" customWidth="1"/>
    <col min="10241" max="10242" width="10.6640625" style="55" customWidth="1"/>
    <col min="10243" max="10243" width="9.6640625" style="55" customWidth="1"/>
    <col min="10244" max="10245" width="13.6640625" style="55" customWidth="1"/>
    <col min="10246" max="10246" width="12.6640625" style="55" customWidth="1"/>
    <col min="10247" max="10247" width="11.6640625" style="55" customWidth="1"/>
    <col min="10248" max="10249" width="12.6640625" style="55" customWidth="1"/>
    <col min="10250" max="10253" width="15.6640625" style="55" customWidth="1"/>
    <col min="10254" max="10254" width="16.6640625" style="55" customWidth="1"/>
    <col min="10255" max="10255" width="20.6640625" style="55" customWidth="1"/>
    <col min="10256" max="10494" width="8.88671875" style="55"/>
    <col min="10495" max="10495" width="15.6640625" style="55" customWidth="1"/>
    <col min="10496" max="10496" width="11.33203125" style="55" customWidth="1"/>
    <col min="10497" max="10498" width="10.6640625" style="55" customWidth="1"/>
    <col min="10499" max="10499" width="9.6640625" style="55" customWidth="1"/>
    <col min="10500" max="10501" width="13.6640625" style="55" customWidth="1"/>
    <col min="10502" max="10502" width="12.6640625" style="55" customWidth="1"/>
    <col min="10503" max="10503" width="11.6640625" style="55" customWidth="1"/>
    <col min="10504" max="10505" width="12.6640625" style="55" customWidth="1"/>
    <col min="10506" max="10509" width="15.6640625" style="55" customWidth="1"/>
    <col min="10510" max="10510" width="16.6640625" style="55" customWidth="1"/>
    <col min="10511" max="10511" width="20.6640625" style="55" customWidth="1"/>
    <col min="10512" max="10750" width="8.88671875" style="55"/>
    <col min="10751" max="10751" width="15.6640625" style="55" customWidth="1"/>
    <col min="10752" max="10752" width="11.33203125" style="55" customWidth="1"/>
    <col min="10753" max="10754" width="10.6640625" style="55" customWidth="1"/>
    <col min="10755" max="10755" width="9.6640625" style="55" customWidth="1"/>
    <col min="10756" max="10757" width="13.6640625" style="55" customWidth="1"/>
    <col min="10758" max="10758" width="12.6640625" style="55" customWidth="1"/>
    <col min="10759" max="10759" width="11.6640625" style="55" customWidth="1"/>
    <col min="10760" max="10761" width="12.6640625" style="55" customWidth="1"/>
    <col min="10762" max="10765" width="15.6640625" style="55" customWidth="1"/>
    <col min="10766" max="10766" width="16.6640625" style="55" customWidth="1"/>
    <col min="10767" max="10767" width="20.6640625" style="55" customWidth="1"/>
    <col min="10768" max="11006" width="8.88671875" style="55"/>
    <col min="11007" max="11007" width="15.6640625" style="55" customWidth="1"/>
    <col min="11008" max="11008" width="11.33203125" style="55" customWidth="1"/>
    <col min="11009" max="11010" width="10.6640625" style="55" customWidth="1"/>
    <col min="11011" max="11011" width="9.6640625" style="55" customWidth="1"/>
    <col min="11012" max="11013" width="13.6640625" style="55" customWidth="1"/>
    <col min="11014" max="11014" width="12.6640625" style="55" customWidth="1"/>
    <col min="11015" max="11015" width="11.6640625" style="55" customWidth="1"/>
    <col min="11016" max="11017" width="12.6640625" style="55" customWidth="1"/>
    <col min="11018" max="11021" width="15.6640625" style="55" customWidth="1"/>
    <col min="11022" max="11022" width="16.6640625" style="55" customWidth="1"/>
    <col min="11023" max="11023" width="20.6640625" style="55" customWidth="1"/>
    <col min="11024" max="11262" width="8.88671875" style="55"/>
    <col min="11263" max="11263" width="15.6640625" style="55" customWidth="1"/>
    <col min="11264" max="11264" width="11.33203125" style="55" customWidth="1"/>
    <col min="11265" max="11266" width="10.6640625" style="55" customWidth="1"/>
    <col min="11267" max="11267" width="9.6640625" style="55" customWidth="1"/>
    <col min="11268" max="11269" width="13.6640625" style="55" customWidth="1"/>
    <col min="11270" max="11270" width="12.6640625" style="55" customWidth="1"/>
    <col min="11271" max="11271" width="11.6640625" style="55" customWidth="1"/>
    <col min="11272" max="11273" width="12.6640625" style="55" customWidth="1"/>
    <col min="11274" max="11277" width="15.6640625" style="55" customWidth="1"/>
    <col min="11278" max="11278" width="16.6640625" style="55" customWidth="1"/>
    <col min="11279" max="11279" width="20.6640625" style="55" customWidth="1"/>
    <col min="11280" max="11518" width="8.88671875" style="55"/>
    <col min="11519" max="11519" width="15.6640625" style="55" customWidth="1"/>
    <col min="11520" max="11520" width="11.33203125" style="55" customWidth="1"/>
    <col min="11521" max="11522" width="10.6640625" style="55" customWidth="1"/>
    <col min="11523" max="11523" width="9.6640625" style="55" customWidth="1"/>
    <col min="11524" max="11525" width="13.6640625" style="55" customWidth="1"/>
    <col min="11526" max="11526" width="12.6640625" style="55" customWidth="1"/>
    <col min="11527" max="11527" width="11.6640625" style="55" customWidth="1"/>
    <col min="11528" max="11529" width="12.6640625" style="55" customWidth="1"/>
    <col min="11530" max="11533" width="15.6640625" style="55" customWidth="1"/>
    <col min="11534" max="11534" width="16.6640625" style="55" customWidth="1"/>
    <col min="11535" max="11535" width="20.6640625" style="55" customWidth="1"/>
    <col min="11536" max="11774" width="8.88671875" style="55"/>
    <col min="11775" max="11775" width="15.6640625" style="55" customWidth="1"/>
    <col min="11776" max="11776" width="11.33203125" style="55" customWidth="1"/>
    <col min="11777" max="11778" width="10.6640625" style="55" customWidth="1"/>
    <col min="11779" max="11779" width="9.6640625" style="55" customWidth="1"/>
    <col min="11780" max="11781" width="13.6640625" style="55" customWidth="1"/>
    <col min="11782" max="11782" width="12.6640625" style="55" customWidth="1"/>
    <col min="11783" max="11783" width="11.6640625" style="55" customWidth="1"/>
    <col min="11784" max="11785" width="12.6640625" style="55" customWidth="1"/>
    <col min="11786" max="11789" width="15.6640625" style="55" customWidth="1"/>
    <col min="11790" max="11790" width="16.6640625" style="55" customWidth="1"/>
    <col min="11791" max="11791" width="20.6640625" style="55" customWidth="1"/>
    <col min="11792" max="12030" width="8.88671875" style="55"/>
    <col min="12031" max="12031" width="15.6640625" style="55" customWidth="1"/>
    <col min="12032" max="12032" width="11.33203125" style="55" customWidth="1"/>
    <col min="12033" max="12034" width="10.6640625" style="55" customWidth="1"/>
    <col min="12035" max="12035" width="9.6640625" style="55" customWidth="1"/>
    <col min="12036" max="12037" width="13.6640625" style="55" customWidth="1"/>
    <col min="12038" max="12038" width="12.6640625" style="55" customWidth="1"/>
    <col min="12039" max="12039" width="11.6640625" style="55" customWidth="1"/>
    <col min="12040" max="12041" width="12.6640625" style="55" customWidth="1"/>
    <col min="12042" max="12045" width="15.6640625" style="55" customWidth="1"/>
    <col min="12046" max="12046" width="16.6640625" style="55" customWidth="1"/>
    <col min="12047" max="12047" width="20.6640625" style="55" customWidth="1"/>
    <col min="12048" max="12286" width="8.88671875" style="55"/>
    <col min="12287" max="12287" width="15.6640625" style="55" customWidth="1"/>
    <col min="12288" max="12288" width="11.33203125" style="55" customWidth="1"/>
    <col min="12289" max="12290" width="10.6640625" style="55" customWidth="1"/>
    <col min="12291" max="12291" width="9.6640625" style="55" customWidth="1"/>
    <col min="12292" max="12293" width="13.6640625" style="55" customWidth="1"/>
    <col min="12294" max="12294" width="12.6640625" style="55" customWidth="1"/>
    <col min="12295" max="12295" width="11.6640625" style="55" customWidth="1"/>
    <col min="12296" max="12297" width="12.6640625" style="55" customWidth="1"/>
    <col min="12298" max="12301" width="15.6640625" style="55" customWidth="1"/>
    <col min="12302" max="12302" width="16.6640625" style="55" customWidth="1"/>
    <col min="12303" max="12303" width="20.6640625" style="55" customWidth="1"/>
    <col min="12304" max="12542" width="8.88671875" style="55"/>
    <col min="12543" max="12543" width="15.6640625" style="55" customWidth="1"/>
    <col min="12544" max="12544" width="11.33203125" style="55" customWidth="1"/>
    <col min="12545" max="12546" width="10.6640625" style="55" customWidth="1"/>
    <col min="12547" max="12547" width="9.6640625" style="55" customWidth="1"/>
    <col min="12548" max="12549" width="13.6640625" style="55" customWidth="1"/>
    <col min="12550" max="12550" width="12.6640625" style="55" customWidth="1"/>
    <col min="12551" max="12551" width="11.6640625" style="55" customWidth="1"/>
    <col min="12552" max="12553" width="12.6640625" style="55" customWidth="1"/>
    <col min="12554" max="12557" width="15.6640625" style="55" customWidth="1"/>
    <col min="12558" max="12558" width="16.6640625" style="55" customWidth="1"/>
    <col min="12559" max="12559" width="20.6640625" style="55" customWidth="1"/>
    <col min="12560" max="12798" width="8.88671875" style="55"/>
    <col min="12799" max="12799" width="15.6640625" style="55" customWidth="1"/>
    <col min="12800" max="12800" width="11.33203125" style="55" customWidth="1"/>
    <col min="12801" max="12802" width="10.6640625" style="55" customWidth="1"/>
    <col min="12803" max="12803" width="9.6640625" style="55" customWidth="1"/>
    <col min="12804" max="12805" width="13.6640625" style="55" customWidth="1"/>
    <col min="12806" max="12806" width="12.6640625" style="55" customWidth="1"/>
    <col min="12807" max="12807" width="11.6640625" style="55" customWidth="1"/>
    <col min="12808" max="12809" width="12.6640625" style="55" customWidth="1"/>
    <col min="12810" max="12813" width="15.6640625" style="55" customWidth="1"/>
    <col min="12814" max="12814" width="16.6640625" style="55" customWidth="1"/>
    <col min="12815" max="12815" width="20.6640625" style="55" customWidth="1"/>
    <col min="12816" max="13054" width="8.88671875" style="55"/>
    <col min="13055" max="13055" width="15.6640625" style="55" customWidth="1"/>
    <col min="13056" max="13056" width="11.33203125" style="55" customWidth="1"/>
    <col min="13057" max="13058" width="10.6640625" style="55" customWidth="1"/>
    <col min="13059" max="13059" width="9.6640625" style="55" customWidth="1"/>
    <col min="13060" max="13061" width="13.6640625" style="55" customWidth="1"/>
    <col min="13062" max="13062" width="12.6640625" style="55" customWidth="1"/>
    <col min="13063" max="13063" width="11.6640625" style="55" customWidth="1"/>
    <col min="13064" max="13065" width="12.6640625" style="55" customWidth="1"/>
    <col min="13066" max="13069" width="15.6640625" style="55" customWidth="1"/>
    <col min="13070" max="13070" width="16.6640625" style="55" customWidth="1"/>
    <col min="13071" max="13071" width="20.6640625" style="55" customWidth="1"/>
    <col min="13072" max="13310" width="8.88671875" style="55"/>
    <col min="13311" max="13311" width="15.6640625" style="55" customWidth="1"/>
    <col min="13312" max="13312" width="11.33203125" style="55" customWidth="1"/>
    <col min="13313" max="13314" width="10.6640625" style="55" customWidth="1"/>
    <col min="13315" max="13315" width="9.6640625" style="55" customWidth="1"/>
    <col min="13316" max="13317" width="13.6640625" style="55" customWidth="1"/>
    <col min="13318" max="13318" width="12.6640625" style="55" customWidth="1"/>
    <col min="13319" max="13319" width="11.6640625" style="55" customWidth="1"/>
    <col min="13320" max="13321" width="12.6640625" style="55" customWidth="1"/>
    <col min="13322" max="13325" width="15.6640625" style="55" customWidth="1"/>
    <col min="13326" max="13326" width="16.6640625" style="55" customWidth="1"/>
    <col min="13327" max="13327" width="20.6640625" style="55" customWidth="1"/>
    <col min="13328" max="13566" width="8.88671875" style="55"/>
    <col min="13567" max="13567" width="15.6640625" style="55" customWidth="1"/>
    <col min="13568" max="13568" width="11.33203125" style="55" customWidth="1"/>
    <col min="13569" max="13570" width="10.6640625" style="55" customWidth="1"/>
    <col min="13571" max="13571" width="9.6640625" style="55" customWidth="1"/>
    <col min="13572" max="13573" width="13.6640625" style="55" customWidth="1"/>
    <col min="13574" max="13574" width="12.6640625" style="55" customWidth="1"/>
    <col min="13575" max="13575" width="11.6640625" style="55" customWidth="1"/>
    <col min="13576" max="13577" width="12.6640625" style="55" customWidth="1"/>
    <col min="13578" max="13581" width="15.6640625" style="55" customWidth="1"/>
    <col min="13582" max="13582" width="16.6640625" style="55" customWidth="1"/>
    <col min="13583" max="13583" width="20.6640625" style="55" customWidth="1"/>
    <col min="13584" max="13822" width="8.88671875" style="55"/>
    <col min="13823" max="13823" width="15.6640625" style="55" customWidth="1"/>
    <col min="13824" max="13824" width="11.33203125" style="55" customWidth="1"/>
    <col min="13825" max="13826" width="10.6640625" style="55" customWidth="1"/>
    <col min="13827" max="13827" width="9.6640625" style="55" customWidth="1"/>
    <col min="13828" max="13829" width="13.6640625" style="55" customWidth="1"/>
    <col min="13830" max="13830" width="12.6640625" style="55" customWidth="1"/>
    <col min="13831" max="13831" width="11.6640625" style="55" customWidth="1"/>
    <col min="13832" max="13833" width="12.6640625" style="55" customWidth="1"/>
    <col min="13834" max="13837" width="15.6640625" style="55" customWidth="1"/>
    <col min="13838" max="13838" width="16.6640625" style="55" customWidth="1"/>
    <col min="13839" max="13839" width="20.6640625" style="55" customWidth="1"/>
    <col min="13840" max="14078" width="8.88671875" style="55"/>
    <col min="14079" max="14079" width="15.6640625" style="55" customWidth="1"/>
    <col min="14080" max="14080" width="11.33203125" style="55" customWidth="1"/>
    <col min="14081" max="14082" width="10.6640625" style="55" customWidth="1"/>
    <col min="14083" max="14083" width="9.6640625" style="55" customWidth="1"/>
    <col min="14084" max="14085" width="13.6640625" style="55" customWidth="1"/>
    <col min="14086" max="14086" width="12.6640625" style="55" customWidth="1"/>
    <col min="14087" max="14087" width="11.6640625" style="55" customWidth="1"/>
    <col min="14088" max="14089" width="12.6640625" style="55" customWidth="1"/>
    <col min="14090" max="14093" width="15.6640625" style="55" customWidth="1"/>
    <col min="14094" max="14094" width="16.6640625" style="55" customWidth="1"/>
    <col min="14095" max="14095" width="20.6640625" style="55" customWidth="1"/>
    <col min="14096" max="14334" width="8.88671875" style="55"/>
    <col min="14335" max="14335" width="15.6640625" style="55" customWidth="1"/>
    <col min="14336" max="14336" width="11.33203125" style="55" customWidth="1"/>
    <col min="14337" max="14338" width="10.6640625" style="55" customWidth="1"/>
    <col min="14339" max="14339" width="9.6640625" style="55" customWidth="1"/>
    <col min="14340" max="14341" width="13.6640625" style="55" customWidth="1"/>
    <col min="14342" max="14342" width="12.6640625" style="55" customWidth="1"/>
    <col min="14343" max="14343" width="11.6640625" style="55" customWidth="1"/>
    <col min="14344" max="14345" width="12.6640625" style="55" customWidth="1"/>
    <col min="14346" max="14349" width="15.6640625" style="55" customWidth="1"/>
    <col min="14350" max="14350" width="16.6640625" style="55" customWidth="1"/>
    <col min="14351" max="14351" width="20.6640625" style="55" customWidth="1"/>
    <col min="14352" max="14590" width="8.88671875" style="55"/>
    <col min="14591" max="14591" width="15.6640625" style="55" customWidth="1"/>
    <col min="14592" max="14592" width="11.33203125" style="55" customWidth="1"/>
    <col min="14593" max="14594" width="10.6640625" style="55" customWidth="1"/>
    <col min="14595" max="14595" width="9.6640625" style="55" customWidth="1"/>
    <col min="14596" max="14597" width="13.6640625" style="55" customWidth="1"/>
    <col min="14598" max="14598" width="12.6640625" style="55" customWidth="1"/>
    <col min="14599" max="14599" width="11.6640625" style="55" customWidth="1"/>
    <col min="14600" max="14601" width="12.6640625" style="55" customWidth="1"/>
    <col min="14602" max="14605" width="15.6640625" style="55" customWidth="1"/>
    <col min="14606" max="14606" width="16.6640625" style="55" customWidth="1"/>
    <col min="14607" max="14607" width="20.6640625" style="55" customWidth="1"/>
    <col min="14608" max="14846" width="8.88671875" style="55"/>
    <col min="14847" max="14847" width="15.6640625" style="55" customWidth="1"/>
    <col min="14848" max="14848" width="11.33203125" style="55" customWidth="1"/>
    <col min="14849" max="14850" width="10.6640625" style="55" customWidth="1"/>
    <col min="14851" max="14851" width="9.6640625" style="55" customWidth="1"/>
    <col min="14852" max="14853" width="13.6640625" style="55" customWidth="1"/>
    <col min="14854" max="14854" width="12.6640625" style="55" customWidth="1"/>
    <col min="14855" max="14855" width="11.6640625" style="55" customWidth="1"/>
    <col min="14856" max="14857" width="12.6640625" style="55" customWidth="1"/>
    <col min="14858" max="14861" width="15.6640625" style="55" customWidth="1"/>
    <col min="14862" max="14862" width="16.6640625" style="55" customWidth="1"/>
    <col min="14863" max="14863" width="20.6640625" style="55" customWidth="1"/>
    <col min="14864" max="15102" width="8.88671875" style="55"/>
    <col min="15103" max="15103" width="15.6640625" style="55" customWidth="1"/>
    <col min="15104" max="15104" width="11.33203125" style="55" customWidth="1"/>
    <col min="15105" max="15106" width="10.6640625" style="55" customWidth="1"/>
    <col min="15107" max="15107" width="9.6640625" style="55" customWidth="1"/>
    <col min="15108" max="15109" width="13.6640625" style="55" customWidth="1"/>
    <col min="15110" max="15110" width="12.6640625" style="55" customWidth="1"/>
    <col min="15111" max="15111" width="11.6640625" style="55" customWidth="1"/>
    <col min="15112" max="15113" width="12.6640625" style="55" customWidth="1"/>
    <col min="15114" max="15117" width="15.6640625" style="55" customWidth="1"/>
    <col min="15118" max="15118" width="16.6640625" style="55" customWidth="1"/>
    <col min="15119" max="15119" width="20.6640625" style="55" customWidth="1"/>
    <col min="15120" max="15358" width="8.88671875" style="55"/>
    <col min="15359" max="15359" width="15.6640625" style="55" customWidth="1"/>
    <col min="15360" max="15360" width="11.33203125" style="55" customWidth="1"/>
    <col min="15361" max="15362" width="10.6640625" style="55" customWidth="1"/>
    <col min="15363" max="15363" width="9.6640625" style="55" customWidth="1"/>
    <col min="15364" max="15365" width="13.6640625" style="55" customWidth="1"/>
    <col min="15366" max="15366" width="12.6640625" style="55" customWidth="1"/>
    <col min="15367" max="15367" width="11.6640625" style="55" customWidth="1"/>
    <col min="15368" max="15369" width="12.6640625" style="55" customWidth="1"/>
    <col min="15370" max="15373" width="15.6640625" style="55" customWidth="1"/>
    <col min="15374" max="15374" width="16.6640625" style="55" customWidth="1"/>
    <col min="15375" max="15375" width="20.6640625" style="55" customWidth="1"/>
    <col min="15376" max="15614" width="8.88671875" style="55"/>
    <col min="15615" max="15615" width="15.6640625" style="55" customWidth="1"/>
    <col min="15616" max="15616" width="11.33203125" style="55" customWidth="1"/>
    <col min="15617" max="15618" width="10.6640625" style="55" customWidth="1"/>
    <col min="15619" max="15619" width="9.6640625" style="55" customWidth="1"/>
    <col min="15620" max="15621" width="13.6640625" style="55" customWidth="1"/>
    <col min="15622" max="15622" width="12.6640625" style="55" customWidth="1"/>
    <col min="15623" max="15623" width="11.6640625" style="55" customWidth="1"/>
    <col min="15624" max="15625" width="12.6640625" style="55" customWidth="1"/>
    <col min="15626" max="15629" width="15.6640625" style="55" customWidth="1"/>
    <col min="15630" max="15630" width="16.6640625" style="55" customWidth="1"/>
    <col min="15631" max="15631" width="20.6640625" style="55" customWidth="1"/>
    <col min="15632" max="15870" width="8.88671875" style="55"/>
    <col min="15871" max="15871" width="15.6640625" style="55" customWidth="1"/>
    <col min="15872" max="15872" width="11.33203125" style="55" customWidth="1"/>
    <col min="15873" max="15874" width="10.6640625" style="55" customWidth="1"/>
    <col min="15875" max="15875" width="9.6640625" style="55" customWidth="1"/>
    <col min="15876" max="15877" width="13.6640625" style="55" customWidth="1"/>
    <col min="15878" max="15878" width="12.6640625" style="55" customWidth="1"/>
    <col min="15879" max="15879" width="11.6640625" style="55" customWidth="1"/>
    <col min="15880" max="15881" width="12.6640625" style="55" customWidth="1"/>
    <col min="15882" max="15885" width="15.6640625" style="55" customWidth="1"/>
    <col min="15886" max="15886" width="16.6640625" style="55" customWidth="1"/>
    <col min="15887" max="15887" width="20.6640625" style="55" customWidth="1"/>
    <col min="15888" max="16126" width="8.88671875" style="55"/>
    <col min="16127" max="16127" width="15.6640625" style="55" customWidth="1"/>
    <col min="16128" max="16128" width="11.33203125" style="55" customWidth="1"/>
    <col min="16129" max="16130" width="10.6640625" style="55" customWidth="1"/>
    <col min="16131" max="16131" width="9.6640625" style="55" customWidth="1"/>
    <col min="16132" max="16133" width="13.6640625" style="55" customWidth="1"/>
    <col min="16134" max="16134" width="12.6640625" style="55" customWidth="1"/>
    <col min="16135" max="16135" width="11.6640625" style="55" customWidth="1"/>
    <col min="16136" max="16137" width="12.6640625" style="55" customWidth="1"/>
    <col min="16138" max="16141" width="15.6640625" style="55" customWidth="1"/>
    <col min="16142" max="16142" width="16.6640625" style="55" customWidth="1"/>
    <col min="16143" max="16143" width="20.6640625" style="55" customWidth="1"/>
    <col min="16144" max="16384" width="8.88671875" style="55"/>
  </cols>
  <sheetData>
    <row r="1" spans="1:20" ht="34.799999999999997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126"/>
      <c r="P1" s="175"/>
      <c r="Q1" s="175"/>
      <c r="R1" s="1"/>
      <c r="S1" s="1"/>
      <c r="T1" s="187"/>
    </row>
    <row r="2" spans="1:20" ht="24.6" customHeight="1" x14ac:dyDescent="0.5">
      <c r="A2" s="363" t="s">
        <v>470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126"/>
      <c r="P2" s="175"/>
      <c r="Q2" s="175"/>
      <c r="R2" s="1"/>
      <c r="S2" s="1"/>
      <c r="T2" s="187"/>
    </row>
    <row r="3" spans="1:20" ht="15.75" customHeight="1" x14ac:dyDescent="0.5">
      <c r="A3" s="126"/>
      <c r="B3" s="126"/>
      <c r="C3" s="126"/>
      <c r="D3" s="126"/>
      <c r="E3" s="126"/>
      <c r="F3" s="364"/>
      <c r="G3" s="364"/>
      <c r="H3" s="364"/>
      <c r="I3" s="364"/>
      <c r="J3" s="364"/>
      <c r="K3" s="126"/>
      <c r="L3" s="126"/>
      <c r="M3" s="126"/>
      <c r="N3" s="126"/>
      <c r="O3" s="126"/>
      <c r="P3" s="175"/>
      <c r="Q3" s="175"/>
      <c r="R3" s="1"/>
      <c r="S3" s="1"/>
      <c r="T3" s="187"/>
    </row>
    <row r="4" spans="1:20" ht="15" customHeight="1" x14ac:dyDescent="0.25">
      <c r="A4" s="365" t="s">
        <v>576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</row>
    <row r="5" spans="1:20" ht="15" customHeight="1" x14ac:dyDescent="0.25">
      <c r="A5" s="379" t="s">
        <v>577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</row>
    <row r="6" spans="1:20" ht="15" customHeight="1" x14ac:dyDescent="0.25">
      <c r="A6" s="375" t="s">
        <v>593</v>
      </c>
      <c r="B6" s="198" t="s">
        <v>496</v>
      </c>
      <c r="C6" s="198" t="s">
        <v>496</v>
      </c>
      <c r="D6" s="198" t="s">
        <v>136</v>
      </c>
      <c r="E6" s="198" t="s">
        <v>136</v>
      </c>
      <c r="F6" s="198" t="s">
        <v>497</v>
      </c>
      <c r="G6" s="198" t="s">
        <v>578</v>
      </c>
      <c r="H6" s="198" t="s">
        <v>579</v>
      </c>
      <c r="I6" s="198" t="s">
        <v>561</v>
      </c>
      <c r="J6" s="198" t="s">
        <v>541</v>
      </c>
      <c r="K6" s="198" t="s">
        <v>554</v>
      </c>
      <c r="L6" s="198" t="s">
        <v>555</v>
      </c>
      <c r="M6" s="198" t="s">
        <v>556</v>
      </c>
      <c r="N6" s="198" t="s">
        <v>557</v>
      </c>
    </row>
    <row r="7" spans="1:20" ht="15" customHeight="1" x14ac:dyDescent="0.25">
      <c r="A7" s="376"/>
      <c r="B7" s="199" t="s">
        <v>580</v>
      </c>
      <c r="C7" s="199" t="s">
        <v>580</v>
      </c>
      <c r="D7" s="199" t="s">
        <v>581</v>
      </c>
      <c r="E7" s="199" t="s">
        <v>582</v>
      </c>
      <c r="F7" s="199" t="s">
        <v>581</v>
      </c>
      <c r="G7" s="199" t="s">
        <v>583</v>
      </c>
      <c r="H7" s="199" t="s">
        <v>584</v>
      </c>
      <c r="I7" s="199" t="s">
        <v>585</v>
      </c>
      <c r="J7" s="199" t="s">
        <v>584</v>
      </c>
      <c r="K7" s="199" t="s">
        <v>564</v>
      </c>
      <c r="L7" s="199" t="s">
        <v>564</v>
      </c>
      <c r="M7" s="199" t="s">
        <v>564</v>
      </c>
      <c r="N7" s="199" t="s">
        <v>518</v>
      </c>
    </row>
    <row r="8" spans="1:20" ht="15" customHeight="1" x14ac:dyDescent="0.25">
      <c r="A8" s="377"/>
      <c r="B8" s="200" t="s">
        <v>586</v>
      </c>
      <c r="C8" s="200" t="s">
        <v>587</v>
      </c>
      <c r="D8" s="200" t="s">
        <v>588</v>
      </c>
      <c r="E8" s="200" t="s">
        <v>589</v>
      </c>
      <c r="F8" s="200" t="s">
        <v>590</v>
      </c>
      <c r="G8" s="200" t="s">
        <v>552</v>
      </c>
      <c r="H8" s="200" t="s">
        <v>591</v>
      </c>
      <c r="I8" s="200" t="s">
        <v>131</v>
      </c>
      <c r="J8" s="200" t="s">
        <v>592</v>
      </c>
      <c r="K8" s="201"/>
      <c r="L8" s="201"/>
      <c r="M8" s="200"/>
      <c r="N8" s="200"/>
    </row>
    <row r="9" spans="1:20" ht="15.6" x14ac:dyDescent="0.25">
      <c r="A9" s="211" t="s">
        <v>68</v>
      </c>
      <c r="B9" s="206"/>
      <c r="C9" s="207"/>
      <c r="D9" s="207"/>
      <c r="E9" s="208"/>
      <c r="F9" s="206"/>
      <c r="G9" s="209"/>
      <c r="H9" s="209"/>
      <c r="I9" s="209"/>
      <c r="J9" s="209"/>
      <c r="K9" s="209"/>
      <c r="L9" s="209"/>
      <c r="M9" s="209"/>
      <c r="N9" s="210">
        <f>SUM(K9:M9)</f>
        <v>0</v>
      </c>
    </row>
    <row r="10" spans="1:20" ht="15.6" x14ac:dyDescent="0.25">
      <c r="A10" s="211" t="s">
        <v>140</v>
      </c>
      <c r="B10" s="206"/>
      <c r="C10" s="207"/>
      <c r="D10" s="207"/>
      <c r="E10" s="208"/>
      <c r="F10" s="206"/>
      <c r="G10" s="209"/>
      <c r="H10" s="209"/>
      <c r="I10" s="209"/>
      <c r="J10" s="209"/>
      <c r="K10" s="209"/>
      <c r="L10" s="209"/>
      <c r="M10" s="209"/>
      <c r="N10" s="210">
        <f t="shared" ref="N10:N23" si="0">SUM(K10:M10)</f>
        <v>0</v>
      </c>
    </row>
    <row r="11" spans="1:20" ht="26.4" x14ac:dyDescent="0.25">
      <c r="A11" s="212" t="s">
        <v>426</v>
      </c>
      <c r="B11" s="206"/>
      <c r="C11" s="207"/>
      <c r="D11" s="207"/>
      <c r="E11" s="208"/>
      <c r="F11" s="206"/>
      <c r="G11" s="209"/>
      <c r="H11" s="209"/>
      <c r="I11" s="209"/>
      <c r="J11" s="209"/>
      <c r="K11" s="209"/>
      <c r="L11" s="209"/>
      <c r="M11" s="209"/>
      <c r="N11" s="210">
        <f t="shared" si="0"/>
        <v>0</v>
      </c>
    </row>
    <row r="12" spans="1:20" ht="15.6" x14ac:dyDescent="0.25">
      <c r="A12" s="213" t="s">
        <v>85</v>
      </c>
      <c r="B12" s="206"/>
      <c r="C12" s="207"/>
      <c r="D12" s="207"/>
      <c r="E12" s="208"/>
      <c r="F12" s="206"/>
      <c r="G12" s="209"/>
      <c r="H12" s="209"/>
      <c r="I12" s="209"/>
      <c r="J12" s="209"/>
      <c r="K12" s="209"/>
      <c r="L12" s="209"/>
      <c r="M12" s="209"/>
      <c r="N12" s="210">
        <f t="shared" si="0"/>
        <v>0</v>
      </c>
    </row>
    <row r="13" spans="1:20" ht="15.6" x14ac:dyDescent="0.25">
      <c r="A13" s="213" t="s">
        <v>141</v>
      </c>
      <c r="B13" s="206"/>
      <c r="C13" s="207"/>
      <c r="D13" s="207"/>
      <c r="E13" s="208"/>
      <c r="F13" s="206"/>
      <c r="G13" s="209"/>
      <c r="H13" s="209"/>
      <c r="I13" s="209"/>
      <c r="J13" s="209"/>
      <c r="K13" s="209"/>
      <c r="L13" s="209"/>
      <c r="M13" s="209"/>
      <c r="N13" s="210">
        <f t="shared" si="0"/>
        <v>0</v>
      </c>
    </row>
    <row r="14" spans="1:20" ht="15.6" x14ac:dyDescent="0.25">
      <c r="A14" s="214" t="s">
        <v>142</v>
      </c>
      <c r="B14" s="206"/>
      <c r="C14" s="207"/>
      <c r="D14" s="207"/>
      <c r="E14" s="208"/>
      <c r="F14" s="206"/>
      <c r="G14" s="209"/>
      <c r="H14" s="209"/>
      <c r="I14" s="209"/>
      <c r="J14" s="209"/>
      <c r="K14" s="209"/>
      <c r="L14" s="209"/>
      <c r="M14" s="209"/>
      <c r="N14" s="210">
        <f t="shared" si="0"/>
        <v>0</v>
      </c>
    </row>
    <row r="15" spans="1:20" ht="15.6" x14ac:dyDescent="0.25">
      <c r="A15" s="214" t="s">
        <v>143</v>
      </c>
      <c r="B15" s="206"/>
      <c r="C15" s="207"/>
      <c r="D15" s="207"/>
      <c r="E15" s="208"/>
      <c r="F15" s="206"/>
      <c r="G15" s="209"/>
      <c r="H15" s="209"/>
      <c r="I15" s="209"/>
      <c r="J15" s="209"/>
      <c r="K15" s="209"/>
      <c r="L15" s="209"/>
      <c r="M15" s="209"/>
      <c r="N15" s="210">
        <f t="shared" si="0"/>
        <v>0</v>
      </c>
    </row>
    <row r="16" spans="1:20" ht="15.6" x14ac:dyDescent="0.25">
      <c r="A16" s="213" t="s">
        <v>144</v>
      </c>
      <c r="B16" s="206"/>
      <c r="C16" s="207"/>
      <c r="D16" s="207"/>
      <c r="E16" s="208"/>
      <c r="F16" s="206"/>
      <c r="G16" s="209"/>
      <c r="H16" s="209"/>
      <c r="I16" s="209"/>
      <c r="J16" s="209"/>
      <c r="K16" s="209"/>
      <c r="L16" s="209"/>
      <c r="M16" s="209"/>
      <c r="N16" s="210">
        <f t="shared" si="0"/>
        <v>0</v>
      </c>
    </row>
    <row r="17" spans="1:21" ht="26.4" x14ac:dyDescent="0.25">
      <c r="A17" s="213" t="s">
        <v>151</v>
      </c>
      <c r="B17" s="206"/>
      <c r="C17" s="207"/>
      <c r="D17" s="207"/>
      <c r="E17" s="208"/>
      <c r="F17" s="206"/>
      <c r="G17" s="209"/>
      <c r="H17" s="209"/>
      <c r="I17" s="209"/>
      <c r="J17" s="209"/>
      <c r="K17" s="209"/>
      <c r="L17" s="209"/>
      <c r="M17" s="209"/>
      <c r="N17" s="210">
        <f t="shared" si="0"/>
        <v>0</v>
      </c>
    </row>
    <row r="18" spans="1:21" ht="15.6" x14ac:dyDescent="0.25">
      <c r="A18" s="213" t="s">
        <v>145</v>
      </c>
      <c r="B18" s="206"/>
      <c r="C18" s="207"/>
      <c r="D18" s="207"/>
      <c r="E18" s="208"/>
      <c r="F18" s="206"/>
      <c r="G18" s="209"/>
      <c r="H18" s="209"/>
      <c r="I18" s="209"/>
      <c r="J18" s="209"/>
      <c r="K18" s="209"/>
      <c r="L18" s="209"/>
      <c r="M18" s="209"/>
      <c r="N18" s="210">
        <f t="shared" si="0"/>
        <v>0</v>
      </c>
    </row>
    <row r="19" spans="1:21" ht="15.6" x14ac:dyDescent="0.25">
      <c r="A19" s="211" t="s">
        <v>146</v>
      </c>
      <c r="B19" s="206"/>
      <c r="C19" s="207"/>
      <c r="D19" s="207"/>
      <c r="E19" s="208"/>
      <c r="F19" s="206"/>
      <c r="G19" s="209"/>
      <c r="H19" s="209"/>
      <c r="I19" s="209"/>
      <c r="J19" s="209"/>
      <c r="K19" s="209"/>
      <c r="L19" s="209"/>
      <c r="M19" s="209"/>
      <c r="N19" s="210">
        <f t="shared" si="0"/>
        <v>0</v>
      </c>
    </row>
    <row r="20" spans="1:21" ht="26.4" x14ac:dyDescent="0.25">
      <c r="A20" s="211" t="s">
        <v>147</v>
      </c>
      <c r="B20" s="206"/>
      <c r="C20" s="207"/>
      <c r="D20" s="207"/>
      <c r="E20" s="208"/>
      <c r="F20" s="206"/>
      <c r="G20" s="209"/>
      <c r="H20" s="209"/>
      <c r="I20" s="209"/>
      <c r="J20" s="209"/>
      <c r="K20" s="209"/>
      <c r="L20" s="209"/>
      <c r="M20" s="209"/>
      <c r="N20" s="210">
        <f t="shared" si="0"/>
        <v>0</v>
      </c>
    </row>
    <row r="21" spans="1:21" ht="15.6" x14ac:dyDescent="0.25">
      <c r="A21" s="213" t="s">
        <v>148</v>
      </c>
      <c r="B21" s="206"/>
      <c r="C21" s="207"/>
      <c r="D21" s="207"/>
      <c r="E21" s="208"/>
      <c r="F21" s="206"/>
      <c r="G21" s="209"/>
      <c r="H21" s="209"/>
      <c r="I21" s="209"/>
      <c r="J21" s="209"/>
      <c r="K21" s="209"/>
      <c r="L21" s="209"/>
      <c r="M21" s="209"/>
      <c r="N21" s="210">
        <f t="shared" si="0"/>
        <v>0</v>
      </c>
    </row>
    <row r="22" spans="1:21" ht="15.6" x14ac:dyDescent="0.25">
      <c r="A22" s="213" t="s">
        <v>356</v>
      </c>
      <c r="B22" s="206"/>
      <c r="C22" s="207"/>
      <c r="D22" s="207"/>
      <c r="E22" s="208"/>
      <c r="F22" s="206"/>
      <c r="G22" s="209"/>
      <c r="H22" s="209"/>
      <c r="I22" s="209"/>
      <c r="J22" s="209"/>
      <c r="K22" s="209"/>
      <c r="L22" s="209"/>
      <c r="M22" s="209"/>
      <c r="N22" s="210">
        <f t="shared" si="0"/>
        <v>0</v>
      </c>
    </row>
    <row r="23" spans="1:21" ht="26.4" x14ac:dyDescent="0.25">
      <c r="A23" s="211" t="s">
        <v>149</v>
      </c>
      <c r="B23" s="206"/>
      <c r="C23" s="207"/>
      <c r="D23" s="207"/>
      <c r="E23" s="208"/>
      <c r="F23" s="206"/>
      <c r="G23" s="209"/>
      <c r="H23" s="209"/>
      <c r="I23" s="209"/>
      <c r="J23" s="209"/>
      <c r="K23" s="209"/>
      <c r="L23" s="209"/>
      <c r="M23" s="209"/>
      <c r="N23" s="210">
        <f t="shared" si="0"/>
        <v>0</v>
      </c>
      <c r="O23" s="174"/>
      <c r="P23" s="174"/>
      <c r="Q23" s="174"/>
      <c r="R23" s="174"/>
      <c r="S23" s="174"/>
      <c r="T23" s="174"/>
      <c r="U23" s="174"/>
    </row>
    <row r="24" spans="1:21" ht="15.6" x14ac:dyDescent="0.25">
      <c r="A24" s="152" t="s">
        <v>575</v>
      </c>
      <c r="B24" s="153"/>
      <c r="C24" s="202"/>
      <c r="D24" s="202"/>
      <c r="E24" s="203"/>
      <c r="F24" s="153"/>
      <c r="G24" s="204"/>
      <c r="H24" s="204"/>
      <c r="I24" s="204"/>
      <c r="J24" s="204"/>
      <c r="K24" s="204"/>
      <c r="L24" s="204"/>
      <c r="M24" s="204"/>
      <c r="N24" s="204"/>
    </row>
    <row r="25" spans="1:21" x14ac:dyDescent="0.25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21" x14ac:dyDescent="0.25">
      <c r="A26" s="174"/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</row>
    <row r="27" spans="1:21" x14ac:dyDescent="0.25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</row>
    <row r="28" spans="1:21" x14ac:dyDescent="0.25">
      <c r="A28" s="174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21" x14ac:dyDescent="0.25">
      <c r="A29" s="174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</row>
    <row r="30" spans="1:21" x14ac:dyDescent="0.25">
      <c r="A30" s="174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</row>
    <row r="31" spans="1:21" x14ac:dyDescent="0.25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</row>
    <row r="32" spans="1:21" x14ac:dyDescent="0.25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3" x14ac:dyDescent="0.25">
      <c r="A33" s="174"/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</row>
    <row r="34" spans="1:13" x14ac:dyDescent="0.25">
      <c r="A34" s="174"/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</row>
    <row r="35" spans="1:13" x14ac:dyDescent="0.25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</row>
    <row r="36" spans="1:13" x14ac:dyDescent="0.25">
      <c r="A36" s="174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</row>
    <row r="37" spans="1:13" x14ac:dyDescent="0.25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</row>
    <row r="38" spans="1:13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</row>
    <row r="39" spans="1:13" x14ac:dyDescent="0.2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</row>
    <row r="40" spans="1:13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</row>
    <row r="41" spans="1:13" x14ac:dyDescent="0.2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</row>
    <row r="42" spans="1:13" x14ac:dyDescent="0.25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13" x14ac:dyDescent="0.25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</row>
    <row r="44" spans="1:13" x14ac:dyDescent="0.2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</row>
    <row r="45" spans="1:13" x14ac:dyDescent="0.25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</row>
    <row r="46" spans="1:13" x14ac:dyDescent="0.25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</row>
    <row r="47" spans="1:13" x14ac:dyDescent="0.25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</row>
    <row r="48" spans="1:13" x14ac:dyDescent="0.25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</row>
    <row r="49" spans="1:13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</row>
    <row r="50" spans="1:13" x14ac:dyDescent="0.25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</row>
    <row r="51" spans="1:13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</row>
    <row r="52" spans="1:13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</row>
    <row r="53" spans="1:13" x14ac:dyDescent="0.25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</row>
    <row r="54" spans="1:13" x14ac:dyDescent="0.25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</row>
    <row r="55" spans="1:13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</row>
    <row r="56" spans="1:13" x14ac:dyDescent="0.25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</row>
    <row r="57" spans="1:13" x14ac:dyDescent="0.25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</row>
    <row r="58" spans="1:13" x14ac:dyDescent="0.25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</row>
    <row r="59" spans="1:13" x14ac:dyDescent="0.25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</row>
    <row r="60" spans="1:13" x14ac:dyDescent="0.25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</row>
    <row r="61" spans="1:13" x14ac:dyDescent="0.25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</row>
    <row r="62" spans="1:13" x14ac:dyDescent="0.25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</row>
    <row r="63" spans="1:13" x14ac:dyDescent="0.25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</row>
    <row r="64" spans="1:13" x14ac:dyDescent="0.25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</row>
    <row r="65" spans="1:13" x14ac:dyDescent="0.25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</row>
    <row r="66" spans="1:13" x14ac:dyDescent="0.25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</row>
    <row r="67" spans="1:13" x14ac:dyDescent="0.25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</row>
    <row r="68" spans="1:13" x14ac:dyDescent="0.25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</row>
    <row r="69" spans="1:13" x14ac:dyDescent="0.25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</row>
    <row r="70" spans="1:13" x14ac:dyDescent="0.25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</row>
    <row r="71" spans="1:13" x14ac:dyDescent="0.25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</row>
    <row r="72" spans="1:13" x14ac:dyDescent="0.25">
      <c r="A72" s="174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</row>
    <row r="73" spans="1:13" x14ac:dyDescent="0.25">
      <c r="A73" s="174"/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</row>
    <row r="74" spans="1:13" x14ac:dyDescent="0.25">
      <c r="A74" s="174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</row>
    <row r="75" spans="1:13" x14ac:dyDescent="0.25">
      <c r="A75" s="174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</row>
    <row r="76" spans="1:13" x14ac:dyDescent="0.25">
      <c r="A76" s="174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</row>
    <row r="77" spans="1:13" x14ac:dyDescent="0.25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</row>
    <row r="78" spans="1:13" x14ac:dyDescent="0.25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</row>
    <row r="79" spans="1:13" x14ac:dyDescent="0.25">
      <c r="A79" s="174"/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</row>
    <row r="80" spans="1:13" x14ac:dyDescent="0.25">
      <c r="A80" s="174"/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</row>
    <row r="81" spans="1:13" x14ac:dyDescent="0.25">
      <c r="A81" s="174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</row>
    <row r="82" spans="1:13" x14ac:dyDescent="0.25">
      <c r="A82" s="174"/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</row>
    <row r="83" spans="1:13" x14ac:dyDescent="0.25">
      <c r="A83" s="174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</row>
    <row r="84" spans="1:13" x14ac:dyDescent="0.25">
      <c r="A84" s="174"/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</row>
    <row r="85" spans="1:13" x14ac:dyDescent="0.25">
      <c r="A85" s="174"/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</row>
    <row r="86" spans="1:13" x14ac:dyDescent="0.25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</row>
    <row r="87" spans="1:13" x14ac:dyDescent="0.25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</row>
    <row r="88" spans="1:13" x14ac:dyDescent="0.25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</row>
    <row r="89" spans="1:13" x14ac:dyDescent="0.25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</row>
    <row r="90" spans="1:13" x14ac:dyDescent="0.25">
      <c r="A90" s="174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</row>
    <row r="91" spans="1:13" x14ac:dyDescent="0.25">
      <c r="A91" s="174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</row>
    <row r="92" spans="1:13" x14ac:dyDescent="0.25">
      <c r="A92" s="174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</row>
    <row r="93" spans="1:13" x14ac:dyDescent="0.25">
      <c r="A93" s="174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</row>
    <row r="94" spans="1:13" x14ac:dyDescent="0.25">
      <c r="A94" s="174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</row>
    <row r="95" spans="1:13" x14ac:dyDescent="0.25">
      <c r="A95" s="174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</row>
    <row r="96" spans="1:13" x14ac:dyDescent="0.25">
      <c r="A96" s="174"/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</row>
    <row r="97" spans="1:13" x14ac:dyDescent="0.25">
      <c r="A97" s="174"/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</row>
    <row r="98" spans="1:13" x14ac:dyDescent="0.25">
      <c r="A98" s="174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</row>
    <row r="99" spans="1:13" x14ac:dyDescent="0.25">
      <c r="A99" s="174"/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</row>
    <row r="100" spans="1:13" x14ac:dyDescent="0.25">
      <c r="A100" s="174"/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</row>
    <row r="101" spans="1:13" x14ac:dyDescent="0.25">
      <c r="A101" s="174"/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</row>
    <row r="102" spans="1:13" x14ac:dyDescent="0.25">
      <c r="A102" s="174"/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</row>
    <row r="103" spans="1:13" x14ac:dyDescent="0.25">
      <c r="A103" s="174"/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</row>
    <row r="104" spans="1:13" x14ac:dyDescent="0.25">
      <c r="A104" s="174"/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</row>
    <row r="105" spans="1:13" x14ac:dyDescent="0.25">
      <c r="A105" s="174"/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</row>
    <row r="106" spans="1:13" x14ac:dyDescent="0.25">
      <c r="A106" s="174"/>
      <c r="B106" s="174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</row>
    <row r="107" spans="1:13" x14ac:dyDescent="0.25">
      <c r="A107" s="174"/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</row>
    <row r="108" spans="1:13" x14ac:dyDescent="0.25">
      <c r="A108" s="174"/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</row>
    <row r="109" spans="1:13" x14ac:dyDescent="0.25">
      <c r="A109" s="174"/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</row>
    <row r="110" spans="1:13" x14ac:dyDescent="0.25">
      <c r="A110" s="174"/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</row>
    <row r="111" spans="1:13" x14ac:dyDescent="0.25">
      <c r="A111" s="174"/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</row>
    <row r="112" spans="1:13" x14ac:dyDescent="0.25">
      <c r="A112" s="174"/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</row>
    <row r="113" spans="1:13" x14ac:dyDescent="0.25">
      <c r="A113" s="174"/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</row>
    <row r="114" spans="1:13" x14ac:dyDescent="0.25">
      <c r="A114" s="174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</row>
    <row r="115" spans="1:13" x14ac:dyDescent="0.25">
      <c r="A115" s="174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</row>
    <row r="116" spans="1:13" x14ac:dyDescent="0.25">
      <c r="A116" s="174"/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</row>
    <row r="117" spans="1:13" x14ac:dyDescent="0.25">
      <c r="A117" s="174"/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74"/>
    </row>
    <row r="118" spans="1:13" x14ac:dyDescent="0.25">
      <c r="A118" s="174"/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  <c r="L118" s="174"/>
      <c r="M118" s="174"/>
    </row>
    <row r="119" spans="1:13" x14ac:dyDescent="0.25">
      <c r="A119" s="174"/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</row>
    <row r="120" spans="1:13" x14ac:dyDescent="0.25">
      <c r="A120" s="174"/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</row>
    <row r="121" spans="1:13" x14ac:dyDescent="0.25">
      <c r="A121" s="174"/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</row>
    <row r="122" spans="1:13" x14ac:dyDescent="0.25">
      <c r="A122" s="174"/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  <c r="M122" s="174"/>
    </row>
    <row r="123" spans="1:13" x14ac:dyDescent="0.25">
      <c r="A123" s="174"/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</row>
    <row r="124" spans="1:13" x14ac:dyDescent="0.25">
      <c r="A124" s="174"/>
      <c r="B124" s="174"/>
      <c r="C124" s="174"/>
      <c r="D124" s="174"/>
      <c r="E124" s="174"/>
      <c r="F124" s="174"/>
      <c r="G124" s="174"/>
      <c r="H124" s="174"/>
      <c r="I124" s="174"/>
      <c r="J124" s="174"/>
      <c r="K124" s="174"/>
      <c r="L124" s="174"/>
      <c r="M124" s="174"/>
    </row>
    <row r="125" spans="1:13" x14ac:dyDescent="0.25">
      <c r="A125" s="174"/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</row>
    <row r="126" spans="1:13" x14ac:dyDescent="0.25">
      <c r="A126" s="174"/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</row>
    <row r="127" spans="1:13" x14ac:dyDescent="0.25">
      <c r="A127" s="174"/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</row>
    <row r="128" spans="1:13" x14ac:dyDescent="0.25">
      <c r="A128" s="174"/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74"/>
    </row>
    <row r="129" spans="1:13" x14ac:dyDescent="0.25">
      <c r="A129" s="174"/>
      <c r="B129" s="174"/>
      <c r="C129" s="174"/>
      <c r="D129" s="174"/>
      <c r="E129" s="174"/>
      <c r="F129" s="174"/>
      <c r="G129" s="174"/>
      <c r="H129" s="174"/>
      <c r="I129" s="174"/>
      <c r="J129" s="174"/>
      <c r="K129" s="174"/>
      <c r="L129" s="174"/>
      <c r="M129" s="174"/>
    </row>
    <row r="130" spans="1:13" x14ac:dyDescent="0.25">
      <c r="A130" s="174"/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  <c r="M130" s="174"/>
    </row>
    <row r="131" spans="1:13" x14ac:dyDescent="0.25">
      <c r="A131" s="174"/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M131" s="174"/>
    </row>
    <row r="132" spans="1:13" x14ac:dyDescent="0.25">
      <c r="A132" s="174"/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</row>
    <row r="133" spans="1:13" x14ac:dyDescent="0.25">
      <c r="A133" s="174"/>
      <c r="B133" s="174"/>
      <c r="C133" s="174"/>
      <c r="D133" s="174"/>
      <c r="E133" s="174"/>
      <c r="F133" s="174"/>
      <c r="G133" s="174"/>
      <c r="H133" s="174"/>
      <c r="I133" s="174"/>
      <c r="J133" s="174"/>
      <c r="K133" s="174"/>
      <c r="L133" s="174"/>
      <c r="M133" s="174"/>
    </row>
    <row r="134" spans="1:13" x14ac:dyDescent="0.25">
      <c r="A134" s="174"/>
      <c r="B134" s="174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</row>
    <row r="135" spans="1:13" x14ac:dyDescent="0.25">
      <c r="A135" s="174"/>
      <c r="B135" s="174"/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74"/>
    </row>
    <row r="136" spans="1:13" x14ac:dyDescent="0.25">
      <c r="A136" s="174"/>
      <c r="B136" s="174"/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</row>
    <row r="137" spans="1:13" x14ac:dyDescent="0.25">
      <c r="A137" s="174"/>
      <c r="B137" s="174"/>
      <c r="C137" s="174"/>
      <c r="D137" s="174"/>
      <c r="E137" s="174"/>
      <c r="F137" s="174"/>
      <c r="G137" s="174"/>
      <c r="H137" s="174"/>
      <c r="I137" s="174"/>
      <c r="J137" s="174"/>
      <c r="K137" s="174"/>
      <c r="L137" s="174"/>
      <c r="M137" s="174"/>
    </row>
    <row r="138" spans="1:13" x14ac:dyDescent="0.25">
      <c r="A138" s="174"/>
      <c r="B138" s="174"/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</row>
    <row r="139" spans="1:13" x14ac:dyDescent="0.25">
      <c r="A139" s="174"/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4"/>
    </row>
    <row r="140" spans="1:13" x14ac:dyDescent="0.25">
      <c r="A140" s="174"/>
      <c r="B140" s="174"/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4"/>
    </row>
    <row r="141" spans="1:13" x14ac:dyDescent="0.25">
      <c r="A141" s="174"/>
      <c r="B141" s="174"/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M141" s="174"/>
    </row>
    <row r="142" spans="1:13" x14ac:dyDescent="0.25">
      <c r="A142" s="174"/>
      <c r="B142" s="174"/>
      <c r="C142" s="174"/>
      <c r="D142" s="174"/>
      <c r="E142" s="174"/>
      <c r="F142" s="174"/>
      <c r="G142" s="174"/>
      <c r="H142" s="174"/>
      <c r="I142" s="174"/>
      <c r="J142" s="174"/>
      <c r="K142" s="174"/>
      <c r="L142" s="174"/>
      <c r="M142" s="174"/>
    </row>
    <row r="143" spans="1:13" x14ac:dyDescent="0.25">
      <c r="A143" s="174"/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  <c r="M143" s="174"/>
    </row>
    <row r="144" spans="1:13" x14ac:dyDescent="0.25">
      <c r="A144" s="174"/>
      <c r="B144" s="174"/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4"/>
    </row>
    <row r="145" spans="1:13" x14ac:dyDescent="0.25">
      <c r="A145" s="174"/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</row>
    <row r="146" spans="1:13" x14ac:dyDescent="0.25">
      <c r="E146" s="174"/>
      <c r="K146" s="174"/>
      <c r="L146" s="174"/>
    </row>
    <row r="147" spans="1:13" x14ac:dyDescent="0.25">
      <c r="E147" s="174"/>
      <c r="K147" s="174"/>
      <c r="L147" s="174"/>
    </row>
  </sheetData>
  <mergeCells count="6">
    <mergeCell ref="A6:A8"/>
    <mergeCell ref="A1:N1"/>
    <mergeCell ref="A2:N2"/>
    <mergeCell ref="F3:J3"/>
    <mergeCell ref="A4:N4"/>
    <mergeCell ref="A5:N5"/>
  </mergeCells>
  <printOptions horizontalCentered="1"/>
  <pageMargins left="0.25" right="0.25" top="0.5" bottom="0.5" header="0.5" footer="0.5"/>
  <pageSetup scale="5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5" tint="0.39997558519241921"/>
  </sheetPr>
  <dimension ref="A1:S62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142</v>
      </c>
      <c r="B6" s="256"/>
      <c r="C6" s="256"/>
      <c r="D6" s="257"/>
      <c r="E6" s="261" t="s">
        <v>3</v>
      </c>
      <c r="F6" s="262"/>
      <c r="G6" s="262"/>
      <c r="H6" s="265">
        <f>J50</f>
        <v>93760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275" t="s">
        <v>279</v>
      </c>
      <c r="G10" s="275" t="s">
        <v>86</v>
      </c>
      <c r="H10" s="275" t="s">
        <v>281</v>
      </c>
      <c r="I10" s="273" t="s">
        <v>49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275" t="s">
        <v>14</v>
      </c>
      <c r="G11" s="275" t="s">
        <v>14</v>
      </c>
      <c r="H11" s="275"/>
      <c r="I11" s="274"/>
      <c r="J11" s="78" t="s">
        <v>16</v>
      </c>
    </row>
    <row r="12" spans="1:19" ht="13.05" customHeight="1" x14ac:dyDescent="0.25">
      <c r="A12" s="56" t="s">
        <v>51</v>
      </c>
      <c r="B12" s="57">
        <f>SUM('A White 1'!B12,'A White 2'!B12,)</f>
        <v>4</v>
      </c>
      <c r="C12" s="57"/>
      <c r="D12" s="11"/>
      <c r="E12" s="57"/>
      <c r="F12" s="57">
        <f>SUM('A White 1'!F12,'A White 2'!F12,)</f>
        <v>1480</v>
      </c>
      <c r="G12" s="57"/>
      <c r="H12" s="57"/>
      <c r="I12" s="57"/>
      <c r="J12" s="57">
        <f>SUM(D12:I12)</f>
        <v>1480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f>SUM('A White 1'!C13,'A White 2'!C13,)</f>
        <v>24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f>SUM('A White 1'!C14,'A White 2'!C14,)</f>
        <v>12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f>SUM('A White 1'!C15,'A White 2'!C15,)</f>
        <v>10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57</v>
      </c>
      <c r="B16" s="57">
        <f>SUM('A White 1'!B16,'A White 2'!B16,)</f>
        <v>4</v>
      </c>
      <c r="C16" s="57"/>
      <c r="D16" s="16"/>
      <c r="E16" s="17"/>
      <c r="F16" s="17">
        <f>SUM('A White 1'!F16,'A White 2'!F16,)</f>
        <v>920</v>
      </c>
      <c r="G16" s="17"/>
      <c r="H16" s="17"/>
      <c r="I16" s="57"/>
      <c r="J16" s="57">
        <f t="shared" ref="J16:J29" si="0">SUM(D16:I16)</f>
        <v>920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f>SUM('A White 1'!C17,'A White 2'!C17,)</f>
        <v>14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f>SUM('A White 1'!C18,'A White 2'!C18,)</f>
        <v>4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3.05" customHeight="1" x14ac:dyDescent="0.25">
      <c r="A19" s="56" t="s">
        <v>64</v>
      </c>
      <c r="B19" s="57"/>
      <c r="C19" s="57"/>
      <c r="D19" s="57">
        <f>SUM('A White 1'!D19,'A White 2'!D23,)</f>
        <v>3160</v>
      </c>
      <c r="E19" s="57"/>
      <c r="F19" s="18"/>
      <c r="G19" s="57">
        <f>SUM('A White 1'!G19,'A White 2'!G23,)</f>
        <v>11630</v>
      </c>
      <c r="H19" s="57"/>
      <c r="I19" s="13"/>
      <c r="J19" s="57">
        <f t="shared" si="0"/>
        <v>14790</v>
      </c>
      <c r="P19" s="14"/>
      <c r="S19" s="14"/>
    </row>
    <row r="20" spans="1:19" ht="13.05" customHeight="1" x14ac:dyDescent="0.25">
      <c r="A20" s="56" t="s">
        <v>264</v>
      </c>
      <c r="B20" s="57"/>
      <c r="C20" s="57"/>
      <c r="E20" s="57"/>
      <c r="F20" s="57"/>
      <c r="G20" s="57"/>
      <c r="H20" s="16">
        <v>375</v>
      </c>
      <c r="I20" s="13"/>
      <c r="J20" s="57">
        <f>SUM(E20:I20)</f>
        <v>375</v>
      </c>
      <c r="P20" s="14"/>
      <c r="S20" s="14"/>
    </row>
    <row r="21" spans="1:19" ht="13.05" customHeight="1" x14ac:dyDescent="0.25">
      <c r="A21" s="56" t="s">
        <v>89</v>
      </c>
      <c r="B21" s="57"/>
      <c r="C21" s="57"/>
      <c r="D21" s="57">
        <f>SUM('A White 1'!D21,'A White 2'!D22,)</f>
        <v>4780</v>
      </c>
      <c r="E21" s="57"/>
      <c r="F21" s="18"/>
      <c r="G21" s="57"/>
      <c r="H21" s="57"/>
      <c r="I21" s="13"/>
      <c r="J21" s="57">
        <f t="shared" si="0"/>
        <v>4780</v>
      </c>
      <c r="P21" s="14"/>
      <c r="S21" s="14"/>
    </row>
    <row r="22" spans="1:19" ht="13.05" customHeight="1" x14ac:dyDescent="0.25">
      <c r="A22" s="56" t="s">
        <v>253</v>
      </c>
      <c r="B22" s="57"/>
      <c r="C22" s="57"/>
      <c r="E22" s="57"/>
      <c r="F22" s="57"/>
      <c r="G22" s="57"/>
      <c r="H22" s="11">
        <v>9025</v>
      </c>
      <c r="I22" s="13"/>
      <c r="J22" s="57">
        <f>SUM(E22:I22)</f>
        <v>9025</v>
      </c>
      <c r="P22" s="14"/>
      <c r="S22" s="14"/>
    </row>
    <row r="23" spans="1:19" ht="13.05" customHeight="1" x14ac:dyDescent="0.25">
      <c r="A23" s="56" t="s">
        <v>263</v>
      </c>
      <c r="B23" s="57"/>
      <c r="C23" s="57"/>
      <c r="D23" s="11"/>
      <c r="E23" s="57"/>
      <c r="F23" s="57"/>
      <c r="G23" s="57">
        <f>SUM('A White 1'!G23,'A White 2'!G19,)</f>
        <v>19975</v>
      </c>
      <c r="H23" s="57"/>
      <c r="I23" s="57"/>
      <c r="J23" s="57">
        <f t="shared" si="0"/>
        <v>19975</v>
      </c>
      <c r="P23" s="14"/>
      <c r="S23" s="14"/>
    </row>
    <row r="24" spans="1:19" ht="13.05" customHeight="1" x14ac:dyDescent="0.25">
      <c r="A24" s="56" t="s">
        <v>254</v>
      </c>
      <c r="B24" s="57"/>
      <c r="C24" s="57"/>
      <c r="E24" s="57"/>
      <c r="F24" s="65"/>
      <c r="G24" s="57"/>
      <c r="H24" s="11">
        <v>1810</v>
      </c>
      <c r="I24" s="57"/>
      <c r="J24" s="57">
        <f>SUM(E24:I24)</f>
        <v>1810</v>
      </c>
      <c r="P24" s="14"/>
      <c r="S24" s="14"/>
    </row>
    <row r="25" spans="1:19" ht="13.05" customHeight="1" x14ac:dyDescent="0.25">
      <c r="A25" s="56" t="s">
        <v>271</v>
      </c>
      <c r="B25" s="57"/>
      <c r="C25" s="57"/>
      <c r="D25" s="65"/>
      <c r="E25" s="57"/>
      <c r="F25" s="18"/>
      <c r="G25" s="57"/>
      <c r="H25" s="57">
        <v>2500</v>
      </c>
      <c r="I25" s="13"/>
      <c r="J25" s="57">
        <f>SUM(E25:I25)</f>
        <v>2500</v>
      </c>
      <c r="O25" s="19">
        <f>SUM(C13:C18)</f>
        <v>64</v>
      </c>
      <c r="P25" s="14"/>
      <c r="S25" s="14"/>
    </row>
    <row r="26" spans="1:19" ht="13.05" customHeight="1" x14ac:dyDescent="0.25">
      <c r="A26" s="56" t="s">
        <v>278</v>
      </c>
      <c r="B26" s="57"/>
      <c r="C26" s="57"/>
      <c r="D26" s="65"/>
      <c r="E26" s="57"/>
      <c r="F26" s="57"/>
      <c r="G26" s="57"/>
      <c r="H26" s="11">
        <v>2915</v>
      </c>
      <c r="I26" s="13"/>
      <c r="J26" s="57">
        <f>SUM(E26:I26)</f>
        <v>2915</v>
      </c>
      <c r="P26" s="14"/>
      <c r="S26" s="14"/>
    </row>
    <row r="27" spans="1:19" ht="13.05" customHeight="1" x14ac:dyDescent="0.25">
      <c r="A27" s="56" t="s">
        <v>153</v>
      </c>
      <c r="B27" s="57"/>
      <c r="C27" s="57"/>
      <c r="D27" s="11">
        <v>700</v>
      </c>
      <c r="E27" s="57"/>
      <c r="F27" s="57"/>
      <c r="G27" s="57"/>
      <c r="H27" s="57"/>
      <c r="I27" s="57"/>
      <c r="J27" s="57">
        <f t="shared" si="0"/>
        <v>700</v>
      </c>
      <c r="P27" s="14"/>
      <c r="S27" s="14"/>
    </row>
    <row r="28" spans="1:19" ht="13.05" customHeight="1" x14ac:dyDescent="0.25">
      <c r="A28" s="56" t="s">
        <v>255</v>
      </c>
      <c r="B28" s="57"/>
      <c r="C28" s="57"/>
      <c r="D28" s="11"/>
      <c r="E28" s="57"/>
      <c r="F28" s="57"/>
      <c r="G28" s="57">
        <v>5020</v>
      </c>
      <c r="H28" s="57"/>
      <c r="I28" s="57"/>
      <c r="J28" s="57">
        <f t="shared" si="0"/>
        <v>5020</v>
      </c>
      <c r="P28" s="14"/>
      <c r="S28" s="14"/>
    </row>
    <row r="29" spans="1:19" ht="13.05" customHeight="1" x14ac:dyDescent="0.25">
      <c r="A29" s="56" t="s">
        <v>256</v>
      </c>
      <c r="B29" s="57"/>
      <c r="C29" s="57"/>
      <c r="D29" s="11"/>
      <c r="E29" s="65"/>
      <c r="F29" s="57"/>
      <c r="G29" s="17">
        <v>2635</v>
      </c>
      <c r="H29" s="17"/>
      <c r="I29" s="57"/>
      <c r="J29" s="57">
        <f t="shared" si="0"/>
        <v>2635</v>
      </c>
      <c r="P29" s="14"/>
      <c r="S29" s="14"/>
    </row>
    <row r="30" spans="1:19" ht="13.05" customHeight="1" x14ac:dyDescent="0.25">
      <c r="A30" s="56" t="s">
        <v>257</v>
      </c>
      <c r="B30" s="57">
        <v>4</v>
      </c>
      <c r="C30" s="57"/>
      <c r="D30" s="65"/>
      <c r="E30" s="57"/>
      <c r="F30" s="57"/>
      <c r="G30" s="17"/>
      <c r="H30" s="17"/>
      <c r="I30" s="11">
        <f>SUM('A White 1'!I28,'A White 2'!I27,)</f>
        <v>3150</v>
      </c>
      <c r="J30" s="57">
        <f>SUM(E30:I30)</f>
        <v>3150</v>
      </c>
      <c r="P30" s="14"/>
      <c r="S30" s="14"/>
    </row>
    <row r="31" spans="1:19" ht="13.05" customHeight="1" x14ac:dyDescent="0.25">
      <c r="A31" s="56" t="s">
        <v>272</v>
      </c>
      <c r="B31" s="57"/>
      <c r="C31" s="57"/>
      <c r="D31" s="65"/>
      <c r="E31" s="57"/>
      <c r="F31" s="57"/>
      <c r="G31" s="57"/>
      <c r="H31" s="11">
        <v>3020</v>
      </c>
      <c r="I31" s="57"/>
      <c r="J31" s="57">
        <f>SUM(E31:I31)</f>
        <v>3020</v>
      </c>
      <c r="P31" s="14"/>
      <c r="S31" s="14"/>
    </row>
    <row r="32" spans="1:19" ht="13.05" customHeight="1" x14ac:dyDescent="0.25">
      <c r="A32" s="56" t="s">
        <v>273</v>
      </c>
      <c r="B32" s="57"/>
      <c r="C32" s="57"/>
      <c r="D32" s="11"/>
      <c r="E32" s="57"/>
      <c r="F32" s="57"/>
      <c r="G32" s="57"/>
      <c r="H32" s="57">
        <v>2505</v>
      </c>
      <c r="I32" s="57"/>
      <c r="J32" s="57">
        <f t="shared" ref="J32" si="1">SUM(D32:I32)</f>
        <v>2505</v>
      </c>
      <c r="P32" s="14"/>
      <c r="S32" s="14"/>
    </row>
    <row r="33" spans="1:19" ht="13.05" customHeight="1" x14ac:dyDescent="0.25">
      <c r="A33" s="56" t="s">
        <v>274</v>
      </c>
      <c r="B33" s="57"/>
      <c r="C33" s="57"/>
      <c r="E33" s="57"/>
      <c r="F33" s="17"/>
      <c r="G33" s="17"/>
      <c r="H33" s="11">
        <v>3105</v>
      </c>
      <c r="I33" s="57"/>
      <c r="J33" s="57">
        <f>SUM(E33:I33)</f>
        <v>3105</v>
      </c>
      <c r="P33" s="14"/>
      <c r="S33" s="14"/>
    </row>
    <row r="34" spans="1:19" ht="13.05" customHeight="1" x14ac:dyDescent="0.25">
      <c r="A34" s="56" t="s">
        <v>258</v>
      </c>
      <c r="B34" s="57"/>
      <c r="C34" s="57"/>
      <c r="D34" s="65"/>
      <c r="E34" s="57"/>
      <c r="F34" s="57"/>
      <c r="G34" s="17"/>
      <c r="H34" s="11">
        <v>615</v>
      </c>
      <c r="I34" s="57"/>
      <c r="J34" s="57">
        <f>SUM(E34:I34)</f>
        <v>615</v>
      </c>
      <c r="P34" s="14"/>
      <c r="S34" s="14"/>
    </row>
    <row r="35" spans="1:19" ht="13.05" customHeight="1" x14ac:dyDescent="0.25">
      <c r="A35" s="56" t="s">
        <v>259</v>
      </c>
      <c r="B35" s="57"/>
      <c r="C35" s="57"/>
      <c r="D35" s="65"/>
      <c r="E35" s="57"/>
      <c r="F35" s="57"/>
      <c r="G35" s="57"/>
      <c r="H35" s="57">
        <v>565</v>
      </c>
      <c r="I35" s="13"/>
      <c r="J35" s="57">
        <f>SUM(E35:I35)</f>
        <v>565</v>
      </c>
      <c r="P35" s="14"/>
      <c r="S35" s="14"/>
    </row>
    <row r="36" spans="1:19" ht="13.05" customHeight="1" x14ac:dyDescent="0.25">
      <c r="A36" s="56" t="s">
        <v>260</v>
      </c>
      <c r="B36" s="57"/>
      <c r="C36" s="57"/>
      <c r="D36" s="65"/>
      <c r="E36" s="57"/>
      <c r="F36" s="57"/>
      <c r="G36" s="57"/>
      <c r="H36" s="57">
        <v>550</v>
      </c>
      <c r="I36" s="13"/>
      <c r="J36" s="57">
        <f>SUM(E36:I36)</f>
        <v>550</v>
      </c>
      <c r="P36" s="14"/>
      <c r="S36" s="14"/>
    </row>
    <row r="37" spans="1:19" ht="13.05" customHeight="1" x14ac:dyDescent="0.25">
      <c r="A37" s="56" t="s">
        <v>261</v>
      </c>
      <c r="B37" s="57"/>
      <c r="C37" s="57"/>
      <c r="D37" s="65"/>
      <c r="E37" s="57"/>
      <c r="F37" s="57"/>
      <c r="G37" s="57"/>
      <c r="H37" s="11">
        <v>475</v>
      </c>
      <c r="I37" s="13"/>
      <c r="J37" s="57">
        <f>SUM(E37:I37)</f>
        <v>475</v>
      </c>
      <c r="P37" s="14"/>
      <c r="S37" s="14"/>
    </row>
    <row r="38" spans="1:19" ht="13.05" customHeight="1" x14ac:dyDescent="0.25">
      <c r="A38" s="56" t="s">
        <v>275</v>
      </c>
      <c r="B38" s="57"/>
      <c r="C38" s="57"/>
      <c r="D38" s="11"/>
      <c r="E38" s="57"/>
      <c r="F38" s="17"/>
      <c r="G38" s="17">
        <v>1160</v>
      </c>
      <c r="H38" s="17"/>
      <c r="I38" s="57"/>
      <c r="J38" s="57">
        <f t="shared" ref="J38" si="2">SUM(D38:I38)</f>
        <v>1160</v>
      </c>
      <c r="P38" s="14"/>
      <c r="S38" s="14"/>
    </row>
    <row r="39" spans="1:19" ht="13.2" customHeight="1" x14ac:dyDescent="0.25">
      <c r="A39" s="56" t="s">
        <v>262</v>
      </c>
      <c r="B39" s="57"/>
      <c r="C39" s="57"/>
      <c r="D39" s="65"/>
      <c r="E39" s="57"/>
      <c r="F39" s="57"/>
      <c r="G39" s="57"/>
      <c r="H39" s="11">
        <v>635</v>
      </c>
      <c r="I39" s="13"/>
      <c r="J39" s="57">
        <f>SUM(E39:I39)</f>
        <v>635</v>
      </c>
      <c r="K39" s="19"/>
      <c r="L39" s="19"/>
    </row>
    <row r="40" spans="1:19" ht="13.8" customHeight="1" x14ac:dyDescent="0.25">
      <c r="A40" s="56" t="s">
        <v>249</v>
      </c>
      <c r="B40" s="57"/>
      <c r="C40" s="57"/>
      <c r="D40" s="65"/>
      <c r="E40" s="57"/>
      <c r="F40" s="57"/>
      <c r="G40" s="57"/>
      <c r="H40" s="16">
        <v>1340</v>
      </c>
      <c r="I40" s="13"/>
      <c r="J40" s="57">
        <f>SUM(E40:I40)</f>
        <v>1340</v>
      </c>
      <c r="K40" s="19"/>
      <c r="L40" s="19"/>
      <c r="O40" s="19"/>
    </row>
    <row r="41" spans="1:19" ht="13.8" x14ac:dyDescent="0.25">
      <c r="A41" s="56" t="s">
        <v>265</v>
      </c>
      <c r="B41" s="57"/>
      <c r="C41" s="57"/>
      <c r="D41" s="65"/>
      <c r="E41" s="57"/>
      <c r="F41" s="57"/>
      <c r="G41" s="57"/>
      <c r="H41" s="16">
        <v>1150</v>
      </c>
      <c r="I41" s="13"/>
      <c r="J41" s="57">
        <f>SUM(E41:I41)</f>
        <v>1150</v>
      </c>
      <c r="K41" s="19"/>
      <c r="M41" s="19"/>
    </row>
    <row r="42" spans="1:19" ht="13.8" x14ac:dyDescent="0.25">
      <c r="A42" s="56" t="s">
        <v>266</v>
      </c>
      <c r="B42" s="57"/>
      <c r="C42" s="57"/>
      <c r="D42" s="65"/>
      <c r="E42" s="57"/>
      <c r="F42" s="57"/>
      <c r="G42" s="57"/>
      <c r="H42" s="16">
        <v>430</v>
      </c>
      <c r="I42" s="13"/>
      <c r="J42" s="57">
        <f>SUM(E42:I42)</f>
        <v>430</v>
      </c>
    </row>
    <row r="43" spans="1:19" ht="13.8" x14ac:dyDescent="0.25">
      <c r="A43" s="56" t="s">
        <v>280</v>
      </c>
      <c r="B43" s="57"/>
      <c r="C43" s="57"/>
      <c r="D43" s="65"/>
      <c r="E43" s="57">
        <v>4340</v>
      </c>
      <c r="F43" s="57"/>
      <c r="G43" s="57"/>
      <c r="H43" s="57"/>
      <c r="I43" s="13"/>
      <c r="J43" s="57">
        <f>SUM(E43:I43)</f>
        <v>4340</v>
      </c>
    </row>
    <row r="44" spans="1:19" ht="13.8" x14ac:dyDescent="0.25">
      <c r="A44" s="56" t="s">
        <v>276</v>
      </c>
      <c r="B44" s="57"/>
      <c r="C44" s="57"/>
      <c r="D44" s="11"/>
      <c r="E44" s="57">
        <v>2440</v>
      </c>
      <c r="F44" s="57"/>
      <c r="G44" s="57"/>
      <c r="H44" s="57"/>
      <c r="I44" s="13"/>
      <c r="J44" s="57">
        <f t="shared" ref="J44:J45" si="3">SUM(D44:I44)</f>
        <v>2440</v>
      </c>
      <c r="M44" s="19"/>
    </row>
    <row r="45" spans="1:19" ht="13.8" x14ac:dyDescent="0.25">
      <c r="A45" s="56" t="s">
        <v>277</v>
      </c>
      <c r="B45" s="57"/>
      <c r="C45" s="57"/>
      <c r="D45" s="16">
        <v>115</v>
      </c>
      <c r="E45" s="57"/>
      <c r="F45" s="57"/>
      <c r="G45" s="57"/>
      <c r="H45" s="57"/>
      <c r="I45" s="13"/>
      <c r="J45" s="57">
        <f t="shared" si="3"/>
        <v>115</v>
      </c>
    </row>
    <row r="46" spans="1:19" ht="13.8" x14ac:dyDescent="0.25">
      <c r="A46" s="56" t="s">
        <v>46</v>
      </c>
      <c r="B46" s="57"/>
      <c r="C46" s="57"/>
      <c r="D46" s="65"/>
      <c r="E46" s="57"/>
      <c r="F46" s="57"/>
      <c r="G46" s="57"/>
      <c r="H46" s="16">
        <f>SUM('A White 1'!H37,'A White 2'!H29,)</f>
        <v>1170</v>
      </c>
      <c r="I46" s="108"/>
      <c r="J46" s="57">
        <f>SUM(E46:I46)</f>
        <v>1170</v>
      </c>
      <c r="L46" s="19"/>
      <c r="M46" s="19"/>
      <c r="N46" s="19"/>
    </row>
    <row r="47" spans="1:19" ht="14.4" thickBot="1" x14ac:dyDescent="0.3">
      <c r="A47" s="56" t="s">
        <v>269</v>
      </c>
      <c r="B47" s="57">
        <v>2</v>
      </c>
      <c r="C47" s="17"/>
      <c r="E47" s="17"/>
      <c r="F47" s="57"/>
      <c r="G47" s="16">
        <v>70</v>
      </c>
      <c r="H47" s="57"/>
      <c r="I47" s="13"/>
      <c r="J47" s="57">
        <f>SUM(E47:I47)</f>
        <v>70</v>
      </c>
    </row>
    <row r="48" spans="1:19" ht="13.2" customHeight="1" x14ac:dyDescent="0.25">
      <c r="A48" s="288" t="s">
        <v>17</v>
      </c>
      <c r="B48" s="289"/>
      <c r="C48" s="290"/>
      <c r="D48" s="276">
        <f t="shared" ref="D48:I48" si="4">SUM(D12:D47)</f>
        <v>8755</v>
      </c>
      <c r="E48" s="276">
        <f t="shared" si="4"/>
        <v>6780</v>
      </c>
      <c r="F48" s="276">
        <f t="shared" si="4"/>
        <v>2400</v>
      </c>
      <c r="G48" s="276">
        <f t="shared" si="4"/>
        <v>40490</v>
      </c>
      <c r="H48" s="276">
        <f t="shared" si="4"/>
        <v>32185</v>
      </c>
      <c r="I48" s="276">
        <f t="shared" si="4"/>
        <v>3150</v>
      </c>
      <c r="J48" s="278">
        <f>SUM(D48:I49)</f>
        <v>93760</v>
      </c>
    </row>
    <row r="49" spans="1:10" ht="13.8" customHeight="1" thickBot="1" x14ac:dyDescent="0.3">
      <c r="A49" s="291"/>
      <c r="B49" s="292"/>
      <c r="C49" s="293"/>
      <c r="D49" s="277"/>
      <c r="E49" s="277"/>
      <c r="F49" s="277"/>
      <c r="G49" s="277"/>
      <c r="H49" s="277"/>
      <c r="I49" s="277"/>
      <c r="J49" s="279"/>
    </row>
    <row r="50" spans="1:10" x14ac:dyDescent="0.25">
      <c r="A50" s="280" t="s">
        <v>18</v>
      </c>
      <c r="B50" s="280"/>
      <c r="C50" s="280"/>
      <c r="D50" s="280"/>
      <c r="E50" s="280"/>
      <c r="F50" s="280"/>
      <c r="G50" s="280"/>
      <c r="H50" s="280"/>
      <c r="I50" s="281"/>
      <c r="J50" s="282">
        <f>SUM(J12:J47)</f>
        <v>93760</v>
      </c>
    </row>
    <row r="51" spans="1:10" ht="13.8" thickBot="1" x14ac:dyDescent="0.3">
      <c r="A51" s="280"/>
      <c r="B51" s="280"/>
      <c r="C51" s="280"/>
      <c r="D51" s="280"/>
      <c r="E51" s="280"/>
      <c r="F51" s="280"/>
      <c r="G51" s="280"/>
      <c r="H51" s="280"/>
      <c r="I51" s="281"/>
      <c r="J51" s="283"/>
    </row>
    <row r="52" spans="1:10" ht="13.8" thickTop="1" x14ac:dyDescent="0.25">
      <c r="A52" s="284" t="s">
        <v>70</v>
      </c>
      <c r="B52" s="284"/>
      <c r="C52" s="284"/>
      <c r="D52" s="284"/>
      <c r="E52" s="284"/>
      <c r="F52" s="284"/>
      <c r="G52" s="284"/>
      <c r="H52" s="284"/>
      <c r="I52" s="285"/>
      <c r="J52" s="286">
        <f>SUM('A White 1'!J43:J44,'A White 2'!J37:J38,)</f>
        <v>102000</v>
      </c>
    </row>
    <row r="53" spans="1:10" ht="13.8" thickBot="1" x14ac:dyDescent="0.3">
      <c r="A53" s="284"/>
      <c r="B53" s="284"/>
      <c r="C53" s="284"/>
      <c r="D53" s="284"/>
      <c r="E53" s="284"/>
      <c r="F53" s="284"/>
      <c r="G53" s="284"/>
      <c r="H53" s="284"/>
      <c r="I53" s="285"/>
      <c r="J53" s="287"/>
    </row>
    <row r="54" spans="1:10" ht="13.8" thickTop="1" x14ac:dyDescent="0.25">
      <c r="A54" s="269" t="s">
        <v>19</v>
      </c>
      <c r="B54" s="269"/>
      <c r="C54" s="269"/>
      <c r="D54" s="20"/>
      <c r="E54" s="270" t="s">
        <v>65</v>
      </c>
      <c r="F54" s="270"/>
      <c r="G54" s="270"/>
      <c r="H54" s="22"/>
    </row>
    <row r="55" spans="1:10" x14ac:dyDescent="0.25">
      <c r="A55" s="270" t="s">
        <v>66</v>
      </c>
      <c r="B55" s="270"/>
      <c r="C55" s="270"/>
      <c r="D55" s="23"/>
      <c r="E55" s="270" t="s">
        <v>124</v>
      </c>
      <c r="F55" s="270"/>
      <c r="G55" s="270"/>
      <c r="H55" s="23"/>
    </row>
    <row r="56" spans="1:10" x14ac:dyDescent="0.25">
      <c r="A56" s="270" t="s">
        <v>267</v>
      </c>
      <c r="B56" s="270"/>
      <c r="C56" s="270"/>
      <c r="D56" s="23"/>
      <c r="E56" s="270" t="s">
        <v>46</v>
      </c>
      <c r="F56" s="270"/>
      <c r="G56" s="270"/>
      <c r="H56" s="23"/>
    </row>
    <row r="57" spans="1:10" x14ac:dyDescent="0.25">
      <c r="A57" s="270" t="s">
        <v>268</v>
      </c>
      <c r="B57" s="270"/>
      <c r="C57" s="270"/>
      <c r="D57" s="23"/>
      <c r="E57" s="270"/>
      <c r="F57" s="270"/>
      <c r="G57" s="270"/>
      <c r="H57" s="23"/>
    </row>
    <row r="58" spans="1:10" x14ac:dyDescent="0.25">
      <c r="A58" s="270" t="s">
        <v>270</v>
      </c>
      <c r="B58" s="270"/>
      <c r="C58" s="270"/>
      <c r="D58" s="23"/>
      <c r="E58" s="24"/>
      <c r="F58" s="24"/>
      <c r="G58" s="24"/>
      <c r="H58" s="25">
        <f>SUM('A White 1'!H49,'A White 2'!H43,)</f>
        <v>8240</v>
      </c>
    </row>
    <row r="62" spans="1:10" x14ac:dyDescent="0.25">
      <c r="E62" s="19"/>
    </row>
  </sheetData>
  <mergeCells count="38">
    <mergeCell ref="A58:C58"/>
    <mergeCell ref="E54:G54"/>
    <mergeCell ref="A54:C54"/>
    <mergeCell ref="A55:C55"/>
    <mergeCell ref="E55:G55"/>
    <mergeCell ref="A56:C56"/>
    <mergeCell ref="E56:G56"/>
    <mergeCell ref="A57:C57"/>
    <mergeCell ref="E57:G57"/>
    <mergeCell ref="I48:I49"/>
    <mergeCell ref="J48:J49"/>
    <mergeCell ref="A50:I51"/>
    <mergeCell ref="J50:J51"/>
    <mergeCell ref="A52:I53"/>
    <mergeCell ref="J52:J53"/>
    <mergeCell ref="A48:C49"/>
    <mergeCell ref="D48:D49"/>
    <mergeCell ref="E48:E49"/>
    <mergeCell ref="F48:F49"/>
    <mergeCell ref="G48:G49"/>
    <mergeCell ref="H48:H49"/>
    <mergeCell ref="A8:J9"/>
    <mergeCell ref="A10:A11"/>
    <mergeCell ref="B10:B11"/>
    <mergeCell ref="C10:C11"/>
    <mergeCell ref="D10:D11"/>
    <mergeCell ref="F10:F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5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5" tint="0.39997558519241921"/>
  </sheetPr>
  <dimension ref="A1:S78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223</v>
      </c>
      <c r="B6" s="256"/>
      <c r="C6" s="256"/>
      <c r="D6" s="257"/>
      <c r="E6" s="261" t="s">
        <v>3</v>
      </c>
      <c r="F6" s="262"/>
      <c r="G6" s="262"/>
      <c r="H6" s="265">
        <f>J65</f>
        <v>122070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77" t="s">
        <v>9</v>
      </c>
      <c r="F10" s="77" t="s">
        <v>10</v>
      </c>
      <c r="G10" s="275" t="s">
        <v>86</v>
      </c>
      <c r="H10" s="275" t="s">
        <v>183</v>
      </c>
      <c r="I10" s="273" t="s">
        <v>184</v>
      </c>
      <c r="J10" s="77" t="s">
        <v>12</v>
      </c>
    </row>
    <row r="11" spans="1:19" ht="15" customHeight="1" x14ac:dyDescent="0.25">
      <c r="A11" s="274"/>
      <c r="B11" s="275"/>
      <c r="C11" s="275"/>
      <c r="D11" s="275"/>
      <c r="E11" s="78" t="s">
        <v>13</v>
      </c>
      <c r="F11" s="78" t="s">
        <v>13</v>
      </c>
      <c r="G11" s="275" t="s">
        <v>14</v>
      </c>
      <c r="H11" s="275"/>
      <c r="I11" s="274"/>
      <c r="J11" s="78" t="s">
        <v>16</v>
      </c>
    </row>
    <row r="12" spans="1:19" ht="12" customHeight="1" x14ac:dyDescent="0.25">
      <c r="A12" s="56" t="s">
        <v>224</v>
      </c>
      <c r="B12" s="57">
        <f>SUM('A San Jac 1'!B12,'A San Jac 2'!B12,'A San Jac 3'!B12,)</f>
        <v>6</v>
      </c>
      <c r="C12" s="57"/>
      <c r="D12" s="11"/>
      <c r="E12" s="57"/>
      <c r="F12" s="57">
        <f>SUM('A San Jac 1'!F12,'A San Jac 2'!F12,'A San Jac 3'!F12,)</f>
        <v>1440</v>
      </c>
      <c r="G12" s="57"/>
      <c r="H12" s="57"/>
      <c r="I12" s="57"/>
      <c r="J12" s="57">
        <f>SUM(D12:I12)</f>
        <v>1440</v>
      </c>
      <c r="P12" s="12"/>
      <c r="S12" s="12"/>
    </row>
    <row r="13" spans="1:19" ht="12" customHeight="1" x14ac:dyDescent="0.25">
      <c r="A13" s="60" t="s">
        <v>52</v>
      </c>
      <c r="B13" s="57"/>
      <c r="C13" s="57">
        <f>SUM('A San Jac 1'!C13,'A San Jac 2'!C13,'A San Jac 3'!C13,)</f>
        <v>12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2" customHeight="1" x14ac:dyDescent="0.25">
      <c r="A14" s="60" t="s">
        <v>53</v>
      </c>
      <c r="B14" s="57"/>
      <c r="C14" s="57">
        <f>SUM('A San Jac 1'!C14,'A San Jac 2'!C14,'A San Jac 3'!C14,)</f>
        <v>18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2" customHeight="1" x14ac:dyDescent="0.25">
      <c r="A15" s="60" t="s">
        <v>54</v>
      </c>
      <c r="B15" s="57"/>
      <c r="C15" s="57">
        <f>SUM('A San Jac 1'!C15,'A San Jac 2'!C15,'A San Jac 3'!C15,)</f>
        <v>24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2" customHeight="1" x14ac:dyDescent="0.25">
      <c r="A16" s="56" t="s">
        <v>225</v>
      </c>
      <c r="B16" s="57">
        <f>SUM('A San Jac 1'!B16,'A San Jac 2'!B16,'A San Jac 3'!B16,)</f>
        <v>6</v>
      </c>
      <c r="C16" s="57"/>
      <c r="D16" s="16"/>
      <c r="E16" s="17"/>
      <c r="F16" s="17">
        <f>SUM('A San Jac 1'!F16,'A San Jac 2'!F16,'A San Jac 3'!F16,)</f>
        <v>1440</v>
      </c>
      <c r="G16" s="17"/>
      <c r="H16" s="17"/>
      <c r="I16" s="57"/>
      <c r="J16" s="57">
        <f t="shared" ref="J16:J22" si="0">SUM(D16:I16)</f>
        <v>1440</v>
      </c>
      <c r="P16" s="14"/>
      <c r="S16" s="14"/>
    </row>
    <row r="17" spans="1:19" ht="12" customHeight="1" x14ac:dyDescent="0.25">
      <c r="A17" s="60" t="s">
        <v>52</v>
      </c>
      <c r="B17" s="57"/>
      <c r="C17" s="57">
        <f>SUM('A San Jac 1'!C17,'A San Jac 2'!C17,'A San Jac 3'!C17,)</f>
        <v>30</v>
      </c>
      <c r="D17" s="57"/>
      <c r="E17" s="57"/>
      <c r="F17" s="57"/>
      <c r="G17" s="57"/>
      <c r="H17" s="57"/>
      <c r="I17" s="13"/>
      <c r="J17" s="57"/>
      <c r="P17" s="14"/>
      <c r="S17" s="14"/>
    </row>
    <row r="18" spans="1:19" ht="12" customHeight="1" x14ac:dyDescent="0.25">
      <c r="A18" s="60" t="s">
        <v>54</v>
      </c>
      <c r="B18" s="57"/>
      <c r="C18" s="57">
        <f>SUM('A San Jac 1'!C18,'A San Jac 2'!C18,'A San Jac 3'!C18,)</f>
        <v>24</v>
      </c>
      <c r="D18" s="57"/>
      <c r="E18" s="57"/>
      <c r="F18" s="57"/>
      <c r="G18" s="57"/>
      <c r="H18" s="57"/>
      <c r="I18" s="13"/>
      <c r="J18" s="57"/>
      <c r="P18" s="14"/>
      <c r="S18" s="14"/>
    </row>
    <row r="19" spans="1:19" ht="12" customHeight="1" x14ac:dyDescent="0.25">
      <c r="A19" s="56" t="s">
        <v>226</v>
      </c>
      <c r="B19" s="57"/>
      <c r="C19" s="57"/>
      <c r="D19" s="57"/>
      <c r="E19" s="57"/>
      <c r="F19" s="18"/>
      <c r="G19" s="57">
        <f>SUM('A San Jac 1'!G19,'A San Jac 2'!G22,'A San Jac 3'!G19,)</f>
        <v>1800</v>
      </c>
      <c r="H19" s="57"/>
      <c r="I19" s="13"/>
      <c r="J19" s="57">
        <f t="shared" si="0"/>
        <v>1800</v>
      </c>
      <c r="P19" s="14"/>
      <c r="S19" s="14"/>
    </row>
    <row r="20" spans="1:19" ht="12" customHeight="1" x14ac:dyDescent="0.25">
      <c r="A20" s="56" t="s">
        <v>177</v>
      </c>
      <c r="B20" s="57">
        <v>3</v>
      </c>
      <c r="C20" s="57"/>
      <c r="D20" s="16"/>
      <c r="E20" s="57"/>
      <c r="F20" s="57"/>
      <c r="G20" s="57">
        <v>90</v>
      </c>
      <c r="H20" s="108" t="s">
        <v>204</v>
      </c>
      <c r="I20" s="13"/>
      <c r="J20" s="57">
        <f t="shared" si="0"/>
        <v>90</v>
      </c>
      <c r="P20" s="14"/>
      <c r="S20" s="14"/>
    </row>
    <row r="21" spans="1:19" ht="12" customHeight="1" x14ac:dyDescent="0.25">
      <c r="A21" s="56" t="s">
        <v>58</v>
      </c>
      <c r="B21" s="57"/>
      <c r="C21" s="57"/>
      <c r="D21" s="57"/>
      <c r="E21" s="57">
        <f>SUM('A San Jac 2'!E23,'A San Jac 3'!E20,)</f>
        <v>180</v>
      </c>
      <c r="F21" s="18"/>
      <c r="G21" s="57">
        <f>SUM('A San Jac 1'!G21,'A San Jac 2'!G23,'A San Jac 3'!G20,)</f>
        <v>15760</v>
      </c>
      <c r="H21" s="57">
        <f>SUM('A San Jac 2'!H23,'A San Jac 3'!H20,)</f>
        <v>240</v>
      </c>
      <c r="I21" s="13"/>
      <c r="J21" s="57">
        <f t="shared" si="0"/>
        <v>16180</v>
      </c>
      <c r="P21" s="14"/>
      <c r="S21" s="14"/>
    </row>
    <row r="22" spans="1:19" ht="12" customHeight="1" x14ac:dyDescent="0.25">
      <c r="A22" s="56" t="s">
        <v>64</v>
      </c>
      <c r="B22" s="57"/>
      <c r="C22" s="57"/>
      <c r="D22" s="16">
        <f>SUM('A San Jac 1'!D22,'A San Jac 2'!D26,'A San Jac 3'!D22,)</f>
        <v>45650</v>
      </c>
      <c r="E22" s="57"/>
      <c r="F22" s="57"/>
      <c r="G22" s="57"/>
      <c r="H22" s="57"/>
      <c r="I22" s="13"/>
      <c r="J22" s="57">
        <f t="shared" si="0"/>
        <v>45650</v>
      </c>
      <c r="M22" s="19"/>
      <c r="P22" s="14"/>
      <c r="S22" s="14"/>
    </row>
    <row r="23" spans="1:19" ht="12" customHeight="1" x14ac:dyDescent="0.25">
      <c r="A23" s="56" t="s">
        <v>179</v>
      </c>
      <c r="B23" s="57">
        <v>1</v>
      </c>
      <c r="C23" s="57"/>
      <c r="D23" s="11"/>
      <c r="E23" s="57"/>
      <c r="F23" s="57">
        <v>640</v>
      </c>
      <c r="G23" s="57"/>
      <c r="H23" s="57"/>
      <c r="I23" s="57"/>
      <c r="J23" s="57">
        <f>SUM(D23:I23)</f>
        <v>640</v>
      </c>
      <c r="P23" s="14"/>
      <c r="S23" s="14"/>
    </row>
    <row r="24" spans="1:19" ht="12" customHeight="1" x14ac:dyDescent="0.25">
      <c r="A24" s="60" t="s">
        <v>52</v>
      </c>
      <c r="B24" s="57"/>
      <c r="C24" s="57">
        <v>5</v>
      </c>
      <c r="D24" s="11"/>
      <c r="E24" s="57"/>
      <c r="G24" s="57"/>
      <c r="H24" s="57"/>
      <c r="I24" s="57"/>
      <c r="J24" s="57"/>
      <c r="P24" s="14"/>
      <c r="S24" s="14"/>
    </row>
    <row r="25" spans="1:19" ht="12" customHeight="1" x14ac:dyDescent="0.25">
      <c r="A25" s="60" t="s">
        <v>53</v>
      </c>
      <c r="B25" s="57"/>
      <c r="C25" s="57">
        <v>3</v>
      </c>
      <c r="D25" s="11"/>
      <c r="E25" s="57"/>
      <c r="F25" s="57"/>
      <c r="G25" s="57"/>
      <c r="H25" s="57"/>
      <c r="I25" s="57"/>
      <c r="J25" s="57"/>
      <c r="P25" s="14"/>
      <c r="S25" s="14"/>
    </row>
    <row r="26" spans="1:19" ht="12" customHeight="1" x14ac:dyDescent="0.25">
      <c r="A26" s="60" t="s">
        <v>54</v>
      </c>
      <c r="B26" s="57"/>
      <c r="C26" s="57">
        <v>4</v>
      </c>
      <c r="D26" s="11"/>
      <c r="E26" s="57"/>
      <c r="F26" s="57"/>
      <c r="G26" s="57"/>
      <c r="H26" s="57"/>
      <c r="I26" s="57"/>
      <c r="J26" s="57"/>
      <c r="P26" s="14"/>
      <c r="S26" s="14"/>
    </row>
    <row r="27" spans="1:19" ht="12" customHeight="1" x14ac:dyDescent="0.25">
      <c r="A27" s="60" t="s">
        <v>178</v>
      </c>
      <c r="B27" s="57"/>
      <c r="C27" s="57">
        <v>6</v>
      </c>
      <c r="D27" s="16"/>
      <c r="E27" s="17"/>
      <c r="F27" s="17"/>
      <c r="G27" s="17"/>
      <c r="H27" s="17"/>
      <c r="I27" s="57"/>
      <c r="J27" s="57"/>
      <c r="P27" s="14"/>
      <c r="S27" s="14"/>
    </row>
    <row r="28" spans="1:19" ht="12" customHeight="1" x14ac:dyDescent="0.25">
      <c r="A28" s="56" t="s">
        <v>180</v>
      </c>
      <c r="B28" s="57"/>
      <c r="C28" s="57"/>
      <c r="D28" s="16"/>
      <c r="E28" s="17"/>
      <c r="F28" s="17">
        <v>790</v>
      </c>
      <c r="G28" s="17"/>
      <c r="H28" s="17"/>
      <c r="I28" s="57"/>
      <c r="J28" s="57">
        <f t="shared" ref="J28:J62" si="1">SUM(D28:I28)</f>
        <v>790</v>
      </c>
      <c r="N28" s="19"/>
      <c r="P28" s="14"/>
      <c r="S28" s="14"/>
    </row>
    <row r="29" spans="1:19" ht="12" customHeight="1" x14ac:dyDescent="0.25">
      <c r="A29" s="56" t="s">
        <v>181</v>
      </c>
      <c r="B29" s="57">
        <v>1</v>
      </c>
      <c r="C29" s="57"/>
      <c r="D29" s="16"/>
      <c r="E29" s="17"/>
      <c r="F29" s="17">
        <v>690</v>
      </c>
      <c r="G29" s="17"/>
      <c r="H29" s="17"/>
      <c r="I29" s="57"/>
      <c r="J29" s="57">
        <f t="shared" si="1"/>
        <v>690</v>
      </c>
      <c r="P29" s="14"/>
      <c r="S29" s="14"/>
    </row>
    <row r="30" spans="1:19" ht="12" customHeight="1" x14ac:dyDescent="0.25">
      <c r="A30" s="60" t="s">
        <v>52</v>
      </c>
      <c r="B30" s="57"/>
      <c r="C30" s="57">
        <v>9</v>
      </c>
      <c r="D30" s="57"/>
      <c r="E30" s="57"/>
      <c r="F30" s="57"/>
      <c r="G30" s="57"/>
      <c r="H30" s="57"/>
      <c r="I30" s="13"/>
      <c r="J30" s="57"/>
      <c r="P30" s="14"/>
      <c r="S30" s="14"/>
    </row>
    <row r="31" spans="1:19" ht="12" customHeight="1" x14ac:dyDescent="0.25">
      <c r="A31" s="60" t="s">
        <v>54</v>
      </c>
      <c r="B31" s="57"/>
      <c r="C31" s="57">
        <v>4</v>
      </c>
      <c r="D31" s="57"/>
      <c r="E31" s="57"/>
      <c r="F31" s="57"/>
      <c r="G31" s="57"/>
      <c r="H31" s="57"/>
      <c r="I31" s="13"/>
      <c r="J31" s="57"/>
      <c r="P31" s="14"/>
      <c r="S31" s="14"/>
    </row>
    <row r="32" spans="1:19" ht="12" customHeight="1" x14ac:dyDescent="0.25">
      <c r="A32" s="60" t="s">
        <v>178</v>
      </c>
      <c r="B32" s="57"/>
      <c r="C32" s="57">
        <v>6</v>
      </c>
      <c r="D32" s="16"/>
      <c r="E32" s="57"/>
      <c r="F32" s="57"/>
      <c r="G32" s="57"/>
      <c r="H32" s="57"/>
      <c r="I32" s="13"/>
      <c r="J32" s="57"/>
      <c r="P32" s="14"/>
      <c r="S32" s="14"/>
    </row>
    <row r="33" spans="1:19" ht="12" customHeight="1" x14ac:dyDescent="0.25">
      <c r="A33" s="56" t="s">
        <v>182</v>
      </c>
      <c r="B33" s="57"/>
      <c r="C33" s="57"/>
      <c r="D33" s="16"/>
      <c r="E33" s="57"/>
      <c r="F33" s="57">
        <v>840</v>
      </c>
      <c r="G33" s="57"/>
      <c r="H33" s="57"/>
      <c r="I33" s="13"/>
      <c r="J33" s="57">
        <f t="shared" si="1"/>
        <v>840</v>
      </c>
      <c r="P33" s="14"/>
      <c r="S33" s="14"/>
    </row>
    <row r="34" spans="1:19" ht="12" customHeight="1" x14ac:dyDescent="0.25">
      <c r="A34" s="56" t="s">
        <v>185</v>
      </c>
      <c r="B34" s="57"/>
      <c r="C34" s="57"/>
      <c r="D34" s="16">
        <v>1200</v>
      </c>
      <c r="E34" s="57"/>
      <c r="F34" s="57"/>
      <c r="G34" s="57"/>
      <c r="H34" s="57"/>
      <c r="I34" s="13"/>
      <c r="J34" s="57">
        <f t="shared" si="1"/>
        <v>1200</v>
      </c>
      <c r="P34" s="14"/>
      <c r="S34" s="14"/>
    </row>
    <row r="35" spans="1:19" ht="12" customHeight="1" x14ac:dyDescent="0.25">
      <c r="A35" s="56" t="s">
        <v>186</v>
      </c>
      <c r="B35" s="57"/>
      <c r="C35" s="57"/>
      <c r="D35" s="16"/>
      <c r="E35" s="57"/>
      <c r="F35" s="57"/>
      <c r="G35" s="57">
        <v>810</v>
      </c>
      <c r="H35" s="57"/>
      <c r="I35" s="13"/>
      <c r="J35" s="57">
        <f t="shared" si="1"/>
        <v>810</v>
      </c>
      <c r="P35" s="14"/>
      <c r="S35" s="14"/>
    </row>
    <row r="36" spans="1:19" ht="12" customHeight="1" x14ac:dyDescent="0.25">
      <c r="A36" s="56" t="s">
        <v>187</v>
      </c>
      <c r="B36" s="57"/>
      <c r="C36" s="57"/>
      <c r="D36" s="16"/>
      <c r="E36" s="57"/>
      <c r="F36" s="57"/>
      <c r="G36" s="57"/>
      <c r="H36" s="57"/>
      <c r="I36" s="13">
        <v>1250</v>
      </c>
      <c r="J36" s="57">
        <f t="shared" si="1"/>
        <v>1250</v>
      </c>
      <c r="P36" s="14"/>
      <c r="S36" s="14"/>
    </row>
    <row r="37" spans="1:19" ht="12" customHeight="1" x14ac:dyDescent="0.25">
      <c r="A37" s="56" t="s">
        <v>188</v>
      </c>
      <c r="B37" s="57"/>
      <c r="C37" s="57"/>
      <c r="D37" s="16"/>
      <c r="E37" s="57"/>
      <c r="F37" s="57"/>
      <c r="G37" s="57"/>
      <c r="H37" s="57">
        <v>4160</v>
      </c>
      <c r="I37" s="108" t="s">
        <v>190</v>
      </c>
      <c r="J37" s="57">
        <f t="shared" si="1"/>
        <v>4160</v>
      </c>
      <c r="P37" s="14"/>
      <c r="S37" s="14"/>
    </row>
    <row r="38" spans="1:19" ht="12" customHeight="1" x14ac:dyDescent="0.25">
      <c r="A38" s="56" t="s">
        <v>189</v>
      </c>
      <c r="B38" s="57"/>
      <c r="C38" s="57"/>
      <c r="D38" s="16"/>
      <c r="E38" s="57"/>
      <c r="F38" s="57"/>
      <c r="G38" s="57"/>
      <c r="H38" s="57">
        <v>900</v>
      </c>
      <c r="I38" s="13">
        <v>1400</v>
      </c>
      <c r="J38" s="57">
        <f t="shared" si="1"/>
        <v>2300</v>
      </c>
      <c r="L38" s="19"/>
      <c r="P38" s="14"/>
      <c r="S38" s="14"/>
    </row>
    <row r="39" spans="1:19" ht="12" customHeight="1" x14ac:dyDescent="0.25">
      <c r="A39" s="56" t="s">
        <v>212</v>
      </c>
      <c r="B39" s="57"/>
      <c r="C39" s="57"/>
      <c r="D39" s="16">
        <f>SUM('A San Jac 1'!D39,'A San Jac 2'!D27,'A San Jac 3'!D24,)</f>
        <v>10350</v>
      </c>
      <c r="E39" s="57"/>
      <c r="F39" s="57"/>
      <c r="G39" s="57"/>
      <c r="H39" s="57"/>
      <c r="I39" s="13"/>
      <c r="J39" s="57">
        <f t="shared" si="1"/>
        <v>10350</v>
      </c>
      <c r="P39" s="14"/>
      <c r="S39" s="14"/>
    </row>
    <row r="40" spans="1:19" ht="12" customHeight="1" x14ac:dyDescent="0.25">
      <c r="A40" s="56" t="s">
        <v>192</v>
      </c>
      <c r="B40" s="57"/>
      <c r="C40" s="57"/>
      <c r="D40" s="16">
        <f>SUM('A San Jac 1'!D40,'A San Jac 2'!D28,'A San Jac 3'!D25,)</f>
        <v>4200</v>
      </c>
      <c r="E40" s="57"/>
      <c r="F40" s="57"/>
      <c r="G40" s="57"/>
      <c r="H40" s="57"/>
      <c r="I40" s="13"/>
      <c r="J40" s="57">
        <f t="shared" si="1"/>
        <v>4200</v>
      </c>
      <c r="N40" s="19"/>
      <c r="P40" s="14"/>
      <c r="S40" s="14"/>
    </row>
    <row r="41" spans="1:19" ht="12" customHeight="1" x14ac:dyDescent="0.25">
      <c r="A41" s="56" t="s">
        <v>193</v>
      </c>
      <c r="B41" s="57"/>
      <c r="C41" s="57"/>
      <c r="D41" s="16"/>
      <c r="E41" s="57">
        <f>SUM('A San Jac 1'!E41,'A San Jac 2'!E24,'A San Jac 3'!E23,)</f>
        <v>1440</v>
      </c>
      <c r="F41" s="57"/>
      <c r="G41" s="57"/>
      <c r="H41" s="57"/>
      <c r="I41" s="13"/>
      <c r="J41" s="57">
        <f t="shared" si="1"/>
        <v>1440</v>
      </c>
      <c r="S41" s="14"/>
    </row>
    <row r="42" spans="1:19" ht="12" customHeight="1" x14ac:dyDescent="0.25">
      <c r="A42" s="56" t="s">
        <v>194</v>
      </c>
      <c r="B42" s="57"/>
      <c r="C42" s="57"/>
      <c r="D42" s="16"/>
      <c r="E42" s="57">
        <v>360</v>
      </c>
      <c r="F42" s="57"/>
      <c r="G42" s="57"/>
      <c r="H42" s="57"/>
      <c r="I42" s="13"/>
      <c r="J42" s="57">
        <f t="shared" si="1"/>
        <v>360</v>
      </c>
      <c r="P42" s="14"/>
      <c r="S42" s="14"/>
    </row>
    <row r="43" spans="1:19" ht="12" customHeight="1" x14ac:dyDescent="0.25">
      <c r="A43" s="56" t="s">
        <v>195</v>
      </c>
      <c r="B43" s="57">
        <f>SUM('A San Jac 1'!B43,'A San Jac 2'!B19,)</f>
        <v>3</v>
      </c>
      <c r="C43" s="57"/>
      <c r="D43" s="16"/>
      <c r="E43" s="17"/>
      <c r="F43" s="57">
        <f>SUM('A San Jac 1'!F43,'A San Jac 2'!F19,)</f>
        <v>150</v>
      </c>
      <c r="G43" s="17"/>
      <c r="H43" s="17"/>
      <c r="I43" s="57"/>
      <c r="J43" s="57">
        <f t="shared" si="1"/>
        <v>150</v>
      </c>
      <c r="P43" s="14"/>
      <c r="S43" s="14"/>
    </row>
    <row r="44" spans="1:19" ht="12" customHeight="1" x14ac:dyDescent="0.25">
      <c r="A44" s="60" t="s">
        <v>52</v>
      </c>
      <c r="B44" s="57"/>
      <c r="C44" s="57">
        <f>SUM('A San Jac 1'!C44,'A San Jac 2'!C20,)</f>
        <v>3</v>
      </c>
      <c r="D44" s="57"/>
      <c r="E44" s="57"/>
      <c r="G44" s="57"/>
      <c r="H44" s="57"/>
      <c r="I44" s="13"/>
      <c r="J44" s="57"/>
      <c r="P44" s="14"/>
      <c r="S44" s="14"/>
    </row>
    <row r="45" spans="1:19" ht="12" customHeight="1" x14ac:dyDescent="0.25">
      <c r="A45" s="60" t="s">
        <v>54</v>
      </c>
      <c r="B45" s="57"/>
      <c r="C45" s="57">
        <f>SUM('A San Jac 1'!C45,'A San Jac 2'!C21,)</f>
        <v>3</v>
      </c>
      <c r="D45" s="16"/>
      <c r="E45" s="57"/>
      <c r="F45" s="57"/>
      <c r="G45" s="57"/>
      <c r="H45" s="57"/>
      <c r="I45" s="13"/>
      <c r="J45" s="57"/>
      <c r="P45" s="14"/>
      <c r="S45" s="14"/>
    </row>
    <row r="46" spans="1:19" ht="12" customHeight="1" x14ac:dyDescent="0.25">
      <c r="A46" s="56" t="s">
        <v>227</v>
      </c>
      <c r="B46" s="57"/>
      <c r="C46" s="57"/>
      <c r="D46" s="11">
        <f>SUM('A San Jac 2'!D25,'A San Jac 3'!D21,)</f>
        <v>2040</v>
      </c>
      <c r="E46" s="57"/>
      <c r="F46" s="57"/>
      <c r="G46" s="57"/>
      <c r="H46" s="57"/>
      <c r="I46" s="57"/>
      <c r="J46" s="57">
        <f t="shared" ref="J46" si="2">SUM(D46:I46)</f>
        <v>2040</v>
      </c>
      <c r="P46" s="14"/>
      <c r="S46" s="14"/>
    </row>
    <row r="47" spans="1:19" ht="12" customHeight="1" x14ac:dyDescent="0.25">
      <c r="A47" s="56" t="s">
        <v>196</v>
      </c>
      <c r="B47" s="57"/>
      <c r="C47" s="57"/>
      <c r="D47" s="16"/>
      <c r="E47" s="57">
        <v>80</v>
      </c>
      <c r="F47" s="57"/>
      <c r="G47" s="57"/>
      <c r="H47" s="57"/>
      <c r="I47" s="13"/>
      <c r="J47" s="57">
        <f t="shared" si="1"/>
        <v>80</v>
      </c>
      <c r="P47" s="14"/>
      <c r="S47" s="14"/>
    </row>
    <row r="48" spans="1:19" ht="12" customHeight="1" x14ac:dyDescent="0.25">
      <c r="A48" s="56" t="s">
        <v>197</v>
      </c>
      <c r="B48" s="57"/>
      <c r="C48" s="57"/>
      <c r="D48" s="16">
        <v>50</v>
      </c>
      <c r="E48" s="57"/>
      <c r="F48" s="57"/>
      <c r="G48" s="57"/>
      <c r="H48" s="57"/>
      <c r="I48" s="13"/>
      <c r="J48" s="57">
        <f t="shared" si="1"/>
        <v>50</v>
      </c>
      <c r="P48" s="14"/>
      <c r="S48" s="14"/>
    </row>
    <row r="49" spans="1:19" ht="12" customHeight="1" x14ac:dyDescent="0.25">
      <c r="A49" s="56" t="s">
        <v>198</v>
      </c>
      <c r="B49" s="57"/>
      <c r="C49" s="57"/>
      <c r="D49" s="16"/>
      <c r="E49" s="57">
        <v>125</v>
      </c>
      <c r="F49" s="57"/>
      <c r="G49" s="57"/>
      <c r="H49" s="57"/>
      <c r="I49" s="13"/>
      <c r="J49" s="57">
        <f t="shared" si="1"/>
        <v>125</v>
      </c>
      <c r="P49" s="14"/>
      <c r="S49" s="14"/>
    </row>
    <row r="50" spans="1:19" ht="12" customHeight="1" x14ac:dyDescent="0.25">
      <c r="A50" s="56" t="s">
        <v>199</v>
      </c>
      <c r="B50" s="57"/>
      <c r="C50" s="57"/>
      <c r="D50" s="16">
        <v>2280</v>
      </c>
      <c r="E50" s="57">
        <v>4630</v>
      </c>
      <c r="F50" s="57"/>
      <c r="G50" s="57"/>
      <c r="H50" s="57"/>
      <c r="I50" s="13"/>
      <c r="J50" s="57">
        <f t="shared" si="1"/>
        <v>6910</v>
      </c>
      <c r="P50" s="14"/>
      <c r="S50" s="14"/>
    </row>
    <row r="51" spans="1:19" ht="12" customHeight="1" x14ac:dyDescent="0.25">
      <c r="A51" s="56" t="s">
        <v>200</v>
      </c>
      <c r="B51" s="57"/>
      <c r="C51" s="57"/>
      <c r="D51" s="16"/>
      <c r="E51" s="57"/>
      <c r="F51" s="57"/>
      <c r="G51" s="57"/>
      <c r="H51" s="57">
        <v>1530</v>
      </c>
      <c r="I51" s="13"/>
      <c r="J51" s="57">
        <f t="shared" si="1"/>
        <v>1530</v>
      </c>
      <c r="P51" s="14"/>
      <c r="S51" s="14"/>
    </row>
    <row r="52" spans="1:19" ht="12" customHeight="1" x14ac:dyDescent="0.25">
      <c r="A52" s="56" t="s">
        <v>201</v>
      </c>
      <c r="B52" s="57"/>
      <c r="C52" s="57"/>
      <c r="D52" s="16"/>
      <c r="E52" s="57"/>
      <c r="F52" s="57"/>
      <c r="G52" s="57"/>
      <c r="H52" s="57">
        <v>80</v>
      </c>
      <c r="I52" s="13"/>
      <c r="J52" s="57">
        <f t="shared" si="1"/>
        <v>80</v>
      </c>
      <c r="P52" s="14"/>
      <c r="S52" s="14"/>
    </row>
    <row r="53" spans="1:19" ht="12" customHeight="1" x14ac:dyDescent="0.25">
      <c r="A53" s="56" t="s">
        <v>202</v>
      </c>
      <c r="B53" s="57"/>
      <c r="C53" s="57"/>
      <c r="D53" s="16">
        <v>320</v>
      </c>
      <c r="E53" s="57"/>
      <c r="F53" s="57"/>
      <c r="G53" s="57"/>
      <c r="H53" s="57"/>
      <c r="I53" s="13"/>
      <c r="J53" s="57">
        <f t="shared" si="1"/>
        <v>320</v>
      </c>
      <c r="P53" s="14"/>
      <c r="S53" s="14"/>
    </row>
    <row r="54" spans="1:19" ht="12" customHeight="1" x14ac:dyDescent="0.25">
      <c r="A54" s="56" t="s">
        <v>90</v>
      </c>
      <c r="B54" s="57"/>
      <c r="C54" s="57"/>
      <c r="D54" s="16">
        <f>SUM('A San Jac 1'!D53,'A San Jac 2'!D29,'A San Jac 3'!D27,)</f>
        <v>1850</v>
      </c>
      <c r="E54" s="57"/>
      <c r="F54" s="57"/>
      <c r="G54" s="57"/>
      <c r="H54" s="108" t="s">
        <v>204</v>
      </c>
      <c r="I54" s="13"/>
      <c r="J54" s="57">
        <f t="shared" si="1"/>
        <v>1850</v>
      </c>
      <c r="L54" s="19"/>
      <c r="P54" s="14"/>
      <c r="S54" s="14"/>
    </row>
    <row r="55" spans="1:19" ht="12" customHeight="1" x14ac:dyDescent="0.25">
      <c r="A55" s="56" t="s">
        <v>213</v>
      </c>
      <c r="B55" s="57"/>
      <c r="C55" s="57"/>
      <c r="D55" s="57">
        <v>720</v>
      </c>
      <c r="E55" s="57"/>
      <c r="F55" s="57"/>
      <c r="G55" s="57"/>
      <c r="H55" s="57"/>
      <c r="I55" s="13"/>
      <c r="J55" s="57">
        <f t="shared" si="1"/>
        <v>720</v>
      </c>
      <c r="L55" s="19"/>
      <c r="P55" s="14"/>
      <c r="S55" s="14"/>
    </row>
    <row r="56" spans="1:19" ht="12" customHeight="1" x14ac:dyDescent="0.25">
      <c r="A56" s="56" t="s">
        <v>220</v>
      </c>
      <c r="B56" s="57"/>
      <c r="C56" s="57"/>
      <c r="D56" s="16">
        <v>625</v>
      </c>
      <c r="E56" s="17"/>
      <c r="F56" s="17"/>
      <c r="G56" s="17"/>
      <c r="H56" s="17"/>
      <c r="I56" s="57"/>
      <c r="J56" s="57">
        <f t="shared" si="1"/>
        <v>625</v>
      </c>
      <c r="K56" s="19"/>
      <c r="L56" s="19"/>
    </row>
    <row r="57" spans="1:19" ht="12" customHeight="1" x14ac:dyDescent="0.25">
      <c r="A57" s="56" t="s">
        <v>214</v>
      </c>
      <c r="B57" s="57"/>
      <c r="C57" s="57"/>
      <c r="D57" s="57"/>
      <c r="E57" s="57"/>
      <c r="F57" s="57"/>
      <c r="G57" s="57">
        <v>360</v>
      </c>
      <c r="H57" s="57"/>
      <c r="I57" s="13"/>
      <c r="J57" s="57">
        <f t="shared" si="1"/>
        <v>360</v>
      </c>
      <c r="K57" s="19"/>
      <c r="L57" s="19"/>
      <c r="O57" s="19"/>
    </row>
    <row r="58" spans="1:19" ht="12" customHeight="1" x14ac:dyDescent="0.25">
      <c r="A58" s="56" t="s">
        <v>221</v>
      </c>
      <c r="B58" s="57"/>
      <c r="C58" s="57"/>
      <c r="D58" s="57">
        <v>1175</v>
      </c>
      <c r="E58" s="57">
        <v>2275</v>
      </c>
      <c r="F58" s="57"/>
      <c r="G58" s="57"/>
      <c r="H58" s="57"/>
      <c r="I58" s="13"/>
      <c r="J58" s="57">
        <f t="shared" si="1"/>
        <v>3450</v>
      </c>
      <c r="K58" s="19"/>
      <c r="M58" s="19"/>
    </row>
    <row r="59" spans="1:19" ht="12" customHeight="1" x14ac:dyDescent="0.25">
      <c r="A59" s="56" t="s">
        <v>222</v>
      </c>
      <c r="B59" s="57"/>
      <c r="C59" s="57"/>
      <c r="D59" s="16"/>
      <c r="E59" s="57"/>
      <c r="F59" s="57"/>
      <c r="G59" s="57">
        <v>1790</v>
      </c>
      <c r="H59" s="57"/>
      <c r="I59" s="13"/>
      <c r="J59" s="57">
        <f t="shared" si="1"/>
        <v>1790</v>
      </c>
    </row>
    <row r="60" spans="1:19" ht="12" customHeight="1" x14ac:dyDescent="0.25">
      <c r="A60" s="56" t="s">
        <v>228</v>
      </c>
      <c r="B60" s="57"/>
      <c r="C60" s="57"/>
      <c r="D60" s="16">
        <v>600</v>
      </c>
      <c r="E60" s="57"/>
      <c r="F60" s="57"/>
      <c r="G60" s="57"/>
      <c r="H60" s="57"/>
      <c r="I60" s="13"/>
      <c r="J60" s="57">
        <f t="shared" si="1"/>
        <v>600</v>
      </c>
    </row>
    <row r="61" spans="1:19" ht="12" customHeight="1" x14ac:dyDescent="0.25">
      <c r="A61" s="56" t="s">
        <v>203</v>
      </c>
      <c r="B61" s="57">
        <v>3</v>
      </c>
      <c r="C61" s="57"/>
      <c r="D61" s="16"/>
      <c r="E61" s="57"/>
      <c r="F61" s="57"/>
      <c r="G61" s="57">
        <v>2800</v>
      </c>
      <c r="H61" s="57">
        <v>1440</v>
      </c>
      <c r="I61" s="13"/>
      <c r="J61" s="57">
        <f t="shared" si="1"/>
        <v>4240</v>
      </c>
      <c r="M61" s="19"/>
    </row>
    <row r="62" spans="1:19" ht="12" customHeight="1" thickBot="1" x14ac:dyDescent="0.3">
      <c r="A62" s="56" t="s">
        <v>205</v>
      </c>
      <c r="B62" s="57"/>
      <c r="C62" s="57"/>
      <c r="D62" s="16">
        <v>1520</v>
      </c>
      <c r="E62" s="57"/>
      <c r="F62" s="57"/>
      <c r="G62" s="57"/>
      <c r="H62" s="57"/>
      <c r="I62" s="13"/>
      <c r="J62" s="57">
        <f t="shared" si="1"/>
        <v>1520</v>
      </c>
    </row>
    <row r="63" spans="1:19" x14ac:dyDescent="0.25">
      <c r="A63" s="288" t="s">
        <v>17</v>
      </c>
      <c r="B63" s="289"/>
      <c r="C63" s="290"/>
      <c r="D63" s="276">
        <f t="shared" ref="D63:I63" si="3">SUM(D12:D62)</f>
        <v>72580</v>
      </c>
      <c r="E63" s="276">
        <f t="shared" si="3"/>
        <v>9090</v>
      </c>
      <c r="F63" s="276">
        <f t="shared" si="3"/>
        <v>5990</v>
      </c>
      <c r="G63" s="276">
        <f t="shared" si="3"/>
        <v>23410</v>
      </c>
      <c r="H63" s="276">
        <f t="shared" si="3"/>
        <v>8350</v>
      </c>
      <c r="I63" s="276">
        <f t="shared" si="3"/>
        <v>2650</v>
      </c>
      <c r="J63" s="278">
        <f>SUM(D63:I64)</f>
        <v>122070</v>
      </c>
      <c r="M63" s="19"/>
      <c r="N63" s="19"/>
    </row>
    <row r="64" spans="1:19" ht="13.8" thickBot="1" x14ac:dyDescent="0.3">
      <c r="A64" s="291"/>
      <c r="B64" s="292"/>
      <c r="C64" s="293"/>
      <c r="D64" s="277"/>
      <c r="E64" s="277"/>
      <c r="F64" s="277"/>
      <c r="G64" s="277"/>
      <c r="H64" s="277"/>
      <c r="I64" s="277"/>
      <c r="J64" s="279"/>
    </row>
    <row r="65" spans="1:13" x14ac:dyDescent="0.25">
      <c r="A65" s="280" t="s">
        <v>18</v>
      </c>
      <c r="B65" s="280"/>
      <c r="C65" s="280"/>
      <c r="D65" s="280"/>
      <c r="E65" s="280"/>
      <c r="F65" s="280"/>
      <c r="G65" s="280"/>
      <c r="H65" s="280"/>
      <c r="I65" s="281"/>
      <c r="J65" s="282">
        <f>SUM(J12:J62)</f>
        <v>122070</v>
      </c>
    </row>
    <row r="66" spans="1:13" ht="13.8" thickBot="1" x14ac:dyDescent="0.3">
      <c r="A66" s="280"/>
      <c r="B66" s="280"/>
      <c r="C66" s="280"/>
      <c r="D66" s="280"/>
      <c r="E66" s="280"/>
      <c r="F66" s="280"/>
      <c r="G66" s="280"/>
      <c r="H66" s="280"/>
      <c r="I66" s="281"/>
      <c r="J66" s="283"/>
      <c r="L66" s="19"/>
    </row>
    <row r="67" spans="1:13" ht="13.8" thickTop="1" x14ac:dyDescent="0.25">
      <c r="A67" s="284" t="s">
        <v>372</v>
      </c>
      <c r="B67" s="284"/>
      <c r="C67" s="284"/>
      <c r="D67" s="284"/>
      <c r="E67" s="284"/>
      <c r="F67" s="284"/>
      <c r="G67" s="284"/>
      <c r="H67" s="284"/>
      <c r="I67" s="285"/>
      <c r="J67" s="286">
        <v>172000</v>
      </c>
    </row>
    <row r="68" spans="1:13" ht="13.8" thickBot="1" x14ac:dyDescent="0.3">
      <c r="A68" s="284"/>
      <c r="B68" s="284"/>
      <c r="C68" s="284"/>
      <c r="D68" s="284"/>
      <c r="E68" s="284"/>
      <c r="F68" s="284"/>
      <c r="G68" s="284"/>
      <c r="H68" s="284"/>
      <c r="I68" s="285"/>
      <c r="J68" s="287"/>
      <c r="M68" s="19"/>
    </row>
    <row r="69" spans="1:13" ht="13.8" thickTop="1" x14ac:dyDescent="0.25">
      <c r="A69" s="269" t="s">
        <v>19</v>
      </c>
      <c r="B69" s="269"/>
      <c r="C69" s="269"/>
      <c r="D69" s="20"/>
      <c r="E69" s="21"/>
      <c r="F69" s="22"/>
      <c r="G69" s="22"/>
      <c r="H69" s="22"/>
    </row>
    <row r="70" spans="1:13" x14ac:dyDescent="0.25">
      <c r="A70" s="270" t="s">
        <v>207</v>
      </c>
      <c r="B70" s="270"/>
      <c r="C70" s="270"/>
      <c r="D70" s="23"/>
      <c r="E70" s="270" t="s">
        <v>206</v>
      </c>
      <c r="F70" s="270"/>
      <c r="G70" s="270"/>
      <c r="H70" s="23"/>
    </row>
    <row r="71" spans="1:13" x14ac:dyDescent="0.25">
      <c r="A71" s="270" t="s">
        <v>159</v>
      </c>
      <c r="B71" s="270"/>
      <c r="C71" s="270"/>
      <c r="D71" s="23"/>
      <c r="E71" s="270" t="s">
        <v>46</v>
      </c>
      <c r="F71" s="270"/>
      <c r="G71" s="270"/>
      <c r="H71" s="23"/>
    </row>
    <row r="72" spans="1:13" x14ac:dyDescent="0.25">
      <c r="A72" s="24" t="s">
        <v>393</v>
      </c>
      <c r="B72" s="24"/>
      <c r="C72" s="24"/>
      <c r="D72" s="23"/>
      <c r="E72" s="270"/>
      <c r="F72" s="270"/>
      <c r="G72" s="270"/>
      <c r="H72" s="23"/>
    </row>
    <row r="73" spans="1:13" x14ac:dyDescent="0.25">
      <c r="A73" s="24" t="s">
        <v>394</v>
      </c>
      <c r="B73" s="24"/>
      <c r="C73" s="24"/>
      <c r="D73" s="23"/>
      <c r="E73" s="24"/>
      <c r="F73" s="24"/>
      <c r="G73" s="24"/>
      <c r="H73" s="25">
        <f>SUM('A San Jac 1'!H66,'A San Jac 2'!H43,'A San Jac 3'!H40,)</f>
        <v>49930</v>
      </c>
      <c r="L73" s="19"/>
    </row>
    <row r="77" spans="1:13" x14ac:dyDescent="0.25">
      <c r="E77" s="19"/>
    </row>
    <row r="78" spans="1:13" x14ac:dyDescent="0.25">
      <c r="D78" s="19"/>
    </row>
  </sheetData>
  <mergeCells count="34">
    <mergeCell ref="E72:G72"/>
    <mergeCell ref="A69:C69"/>
    <mergeCell ref="A70:C70"/>
    <mergeCell ref="E70:G70"/>
    <mergeCell ref="A71:C71"/>
    <mergeCell ref="E71:G71"/>
    <mergeCell ref="I63:I64"/>
    <mergeCell ref="J63:J64"/>
    <mergeCell ref="A65:I66"/>
    <mergeCell ref="J65:J66"/>
    <mergeCell ref="A67:I68"/>
    <mergeCell ref="J67:J68"/>
    <mergeCell ref="A63:C64"/>
    <mergeCell ref="D63:D64"/>
    <mergeCell ref="E63:E64"/>
    <mergeCell ref="F63:F64"/>
    <mergeCell ref="G63:G64"/>
    <mergeCell ref="H63:H64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73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S75"/>
  <sheetViews>
    <sheetView zoomScaleNormal="100" workbookViewId="0">
      <selection activeCell="A5" sqref="A5:J5"/>
    </sheetView>
  </sheetViews>
  <sheetFormatPr defaultColWidth="9.109375" defaultRowHeight="13.2" x14ac:dyDescent="0.25"/>
  <cols>
    <col min="1" max="1" width="21.5546875" style="55" customWidth="1"/>
    <col min="2" max="3" width="4.5546875" style="55" customWidth="1"/>
    <col min="4" max="8" width="10.44140625" style="55" customWidth="1"/>
    <col min="9" max="9" width="11.44140625" style="55" customWidth="1"/>
    <col min="10" max="10" width="10" style="55" customWidth="1"/>
    <col min="11" max="11" width="9.44140625" style="55" bestFit="1" customWidth="1"/>
    <col min="12" max="16384" width="9.109375" style="55"/>
  </cols>
  <sheetData>
    <row r="1" spans="1:19" ht="15.75" customHeight="1" x14ac:dyDescent="0.5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1"/>
    </row>
    <row r="2" spans="1:19" ht="15.75" customHeight="1" x14ac:dyDescent="0.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"/>
    </row>
    <row r="3" spans="1:19" ht="12.75" customHeight="1" x14ac:dyDescent="0.3">
      <c r="A3" s="254" t="s">
        <v>1</v>
      </c>
      <c r="B3" s="254"/>
      <c r="C3" s="254"/>
      <c r="D3" s="254"/>
      <c r="E3" s="254"/>
      <c r="F3" s="254"/>
      <c r="G3" s="254"/>
      <c r="H3" s="254"/>
      <c r="I3" s="254"/>
      <c r="J3" s="254"/>
      <c r="K3" s="3"/>
    </row>
    <row r="4" spans="1:19" ht="12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"/>
    </row>
    <row r="5" spans="1:19" ht="15" customHeight="1" x14ac:dyDescent="0.3">
      <c r="A5" s="379" t="s">
        <v>2</v>
      </c>
      <c r="B5" s="379"/>
      <c r="C5" s="379"/>
      <c r="D5" s="379"/>
      <c r="E5" s="379"/>
      <c r="F5" s="379"/>
      <c r="G5" s="379"/>
      <c r="H5" s="379"/>
      <c r="I5" s="379"/>
      <c r="J5" s="379"/>
      <c r="K5" s="3"/>
    </row>
    <row r="6" spans="1:19" ht="17.399999999999999" customHeight="1" x14ac:dyDescent="0.25">
      <c r="A6" s="255" t="s">
        <v>422</v>
      </c>
      <c r="B6" s="256"/>
      <c r="C6" s="256"/>
      <c r="D6" s="257"/>
      <c r="E6" s="261" t="s">
        <v>3</v>
      </c>
      <c r="F6" s="262"/>
      <c r="G6" s="262"/>
      <c r="H6" s="265">
        <f>J64</f>
        <v>109370</v>
      </c>
      <c r="I6" s="267" t="s">
        <v>20</v>
      </c>
      <c r="J6" s="268"/>
    </row>
    <row r="7" spans="1:19" ht="17.399999999999999" customHeight="1" x14ac:dyDescent="0.25">
      <c r="A7" s="258"/>
      <c r="B7" s="259"/>
      <c r="C7" s="259"/>
      <c r="D7" s="260"/>
      <c r="E7" s="263"/>
      <c r="F7" s="264"/>
      <c r="G7" s="264"/>
      <c r="H7" s="266"/>
      <c r="I7" s="267" t="s">
        <v>4</v>
      </c>
      <c r="J7" s="268"/>
    </row>
    <row r="8" spans="1:19" ht="15" customHeight="1" x14ac:dyDescent="0.25">
      <c r="A8" s="271" t="s">
        <v>5</v>
      </c>
      <c r="B8" s="271"/>
      <c r="C8" s="271"/>
      <c r="D8" s="271"/>
      <c r="E8" s="271"/>
      <c r="F8" s="271"/>
      <c r="G8" s="271"/>
      <c r="H8" s="271"/>
      <c r="I8" s="271"/>
      <c r="J8" s="271"/>
    </row>
    <row r="9" spans="1:19" ht="1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</row>
    <row r="10" spans="1:19" ht="15" customHeight="1" x14ac:dyDescent="0.25">
      <c r="A10" s="273" t="s">
        <v>6</v>
      </c>
      <c r="B10" s="275" t="s">
        <v>7</v>
      </c>
      <c r="C10" s="275" t="s">
        <v>60</v>
      </c>
      <c r="D10" s="275" t="s">
        <v>8</v>
      </c>
      <c r="E10" s="118" t="s">
        <v>9</v>
      </c>
      <c r="F10" s="118" t="s">
        <v>10</v>
      </c>
      <c r="G10" s="275" t="s">
        <v>86</v>
      </c>
      <c r="H10" s="275" t="s">
        <v>49</v>
      </c>
      <c r="I10" s="273" t="s">
        <v>281</v>
      </c>
      <c r="J10" s="118" t="s">
        <v>12</v>
      </c>
    </row>
    <row r="11" spans="1:19" ht="15" customHeight="1" x14ac:dyDescent="0.25">
      <c r="A11" s="274"/>
      <c r="B11" s="275"/>
      <c r="C11" s="275"/>
      <c r="D11" s="275"/>
      <c r="E11" s="119" t="s">
        <v>13</v>
      </c>
      <c r="F11" s="119" t="s">
        <v>13</v>
      </c>
      <c r="G11" s="275" t="s">
        <v>14</v>
      </c>
      <c r="H11" s="275"/>
      <c r="I11" s="274"/>
      <c r="J11" s="119" t="s">
        <v>16</v>
      </c>
    </row>
    <row r="12" spans="1:19" ht="13.05" customHeight="1" x14ac:dyDescent="0.25">
      <c r="A12" s="56" t="s">
        <v>224</v>
      </c>
      <c r="B12" s="57">
        <f>SUM('A learn 1'!B12,'A learn 2'!B12,'A learn 3'!B12,'A learn 4'!B12,)</f>
        <v>4</v>
      </c>
      <c r="C12" s="57"/>
      <c r="D12" s="11"/>
      <c r="E12" s="57"/>
      <c r="F12" s="57">
        <f>SUM('A learn 1'!F12,'A learn 2'!F12,'A learn 3'!F12,'A learn 4'!F12,)</f>
        <v>1340</v>
      </c>
      <c r="G12" s="57"/>
      <c r="H12" s="57"/>
      <c r="I12" s="57"/>
      <c r="J12" s="57">
        <f>SUM(D12:I12)</f>
        <v>1340</v>
      </c>
      <c r="P12" s="12"/>
      <c r="S12" s="12"/>
    </row>
    <row r="13" spans="1:19" ht="13.05" customHeight="1" x14ac:dyDescent="0.25">
      <c r="A13" s="60" t="s">
        <v>52</v>
      </c>
      <c r="B13" s="57"/>
      <c r="C13" s="57">
        <f>SUM('A learn 1'!C13,'A learn 2'!C13,'A learn 3'!C13,'A learn 4'!C13,)</f>
        <v>12</v>
      </c>
      <c r="D13" s="11"/>
      <c r="E13" s="57"/>
      <c r="F13" s="57"/>
      <c r="G13" s="57"/>
      <c r="H13" s="57"/>
      <c r="I13" s="57"/>
      <c r="J13" s="13"/>
      <c r="P13" s="14"/>
      <c r="S13" s="14"/>
    </row>
    <row r="14" spans="1:19" ht="13.05" customHeight="1" x14ac:dyDescent="0.25">
      <c r="A14" s="60" t="s">
        <v>53</v>
      </c>
      <c r="B14" s="57"/>
      <c r="C14" s="57">
        <f>SUM('A learn 1'!C14,'A learn 2'!C14,'A learn 3'!C14,'A learn 4'!C14,)</f>
        <v>8</v>
      </c>
      <c r="D14" s="11"/>
      <c r="E14" s="57"/>
      <c r="F14" s="57"/>
      <c r="G14" s="57"/>
      <c r="H14" s="57"/>
      <c r="I14" s="57"/>
      <c r="J14" s="13"/>
      <c r="P14" s="14"/>
      <c r="S14" s="14"/>
    </row>
    <row r="15" spans="1:19" ht="13.05" customHeight="1" x14ac:dyDescent="0.25">
      <c r="A15" s="60" t="s">
        <v>54</v>
      </c>
      <c r="B15" s="57"/>
      <c r="C15" s="57">
        <f>SUM('A learn 1'!C15,'A learn 2'!C15,'A learn 3'!C15,'A learn 4'!C15,)</f>
        <v>12</v>
      </c>
      <c r="D15" s="11"/>
      <c r="E15" s="57"/>
      <c r="F15" s="57"/>
      <c r="G15" s="57"/>
      <c r="H15" s="57"/>
      <c r="I15" s="57"/>
      <c r="J15" s="13"/>
      <c r="P15" s="14"/>
      <c r="S15" s="14"/>
    </row>
    <row r="16" spans="1:19" ht="13.05" customHeight="1" x14ac:dyDescent="0.25">
      <c r="A16" s="56" t="s">
        <v>225</v>
      </c>
      <c r="B16" s="57">
        <f>SUM('A learn 1'!B16,'A learn 2'!B16,'A learn 3'!B16,'A learn 4'!B16,)</f>
        <v>4</v>
      </c>
      <c r="C16" s="57"/>
      <c r="D16" s="16"/>
      <c r="E16" s="57"/>
      <c r="F16" s="57">
        <f>SUM('A learn 1'!F16,'A learn 2'!F16,'A learn 3'!F16,'A learn 4'!F16,)</f>
        <v>1340</v>
      </c>
      <c r="G16" s="57"/>
      <c r="H16" s="57"/>
      <c r="I16" s="57"/>
      <c r="J16" s="57">
        <f>SUM(D16:I16)</f>
        <v>1340</v>
      </c>
      <c r="P16" s="14"/>
      <c r="S16" s="14"/>
    </row>
    <row r="17" spans="1:19" ht="13.05" customHeight="1" x14ac:dyDescent="0.25">
      <c r="A17" s="60" t="s">
        <v>52</v>
      </c>
      <c r="B17" s="57"/>
      <c r="C17" s="57">
        <f>SUM('A learn 1'!C17,'A learn 2'!C17,'A learn 3'!C17,'A learn 4'!C17,)</f>
        <v>20</v>
      </c>
      <c r="D17" s="57"/>
      <c r="E17" s="57"/>
      <c r="F17" s="57"/>
      <c r="G17" s="57"/>
      <c r="H17" s="57"/>
      <c r="I17" s="57"/>
      <c r="J17" s="57"/>
      <c r="P17" s="14"/>
      <c r="S17" s="14"/>
    </row>
    <row r="18" spans="1:19" ht="13.05" customHeight="1" x14ac:dyDescent="0.25">
      <c r="A18" s="60" t="s">
        <v>54</v>
      </c>
      <c r="B18" s="57"/>
      <c r="C18" s="57">
        <v>3</v>
      </c>
      <c r="D18" s="57"/>
      <c r="E18" s="57"/>
      <c r="F18" s="57"/>
      <c r="G18" s="57"/>
      <c r="H18" s="57"/>
      <c r="I18" s="57"/>
      <c r="J18" s="57"/>
      <c r="P18" s="14"/>
      <c r="S18" s="14"/>
    </row>
    <row r="19" spans="1:19" ht="13.05" customHeight="1" x14ac:dyDescent="0.25">
      <c r="A19" s="56" t="s">
        <v>381</v>
      </c>
      <c r="B19" s="57">
        <v>1</v>
      </c>
      <c r="C19" s="57"/>
      <c r="D19" s="57"/>
      <c r="E19" s="57"/>
      <c r="F19" s="57">
        <v>100</v>
      </c>
      <c r="G19" s="57"/>
      <c r="H19" s="57"/>
      <c r="I19" s="57"/>
      <c r="J19" s="57">
        <f>SUM(D19:I19)</f>
        <v>100</v>
      </c>
      <c r="P19" s="14"/>
      <c r="S19" s="14"/>
    </row>
    <row r="20" spans="1:19" ht="13.05" customHeight="1" x14ac:dyDescent="0.25">
      <c r="A20" s="60" t="s">
        <v>52</v>
      </c>
      <c r="B20" s="57"/>
      <c r="C20" s="57">
        <v>1</v>
      </c>
      <c r="D20" s="11"/>
      <c r="E20" s="57"/>
      <c r="F20" s="57"/>
      <c r="G20" s="57"/>
      <c r="H20" s="57"/>
      <c r="I20" s="57"/>
      <c r="J20" s="57"/>
      <c r="P20" s="14"/>
      <c r="S20" s="14"/>
    </row>
    <row r="21" spans="1:19" ht="13.05" customHeight="1" x14ac:dyDescent="0.25">
      <c r="A21" s="60" t="s">
        <v>54</v>
      </c>
      <c r="B21" s="57"/>
      <c r="C21" s="57">
        <v>1</v>
      </c>
      <c r="D21" s="57"/>
      <c r="E21" s="57"/>
      <c r="F21" s="57"/>
      <c r="G21" s="57"/>
      <c r="H21" s="57"/>
      <c r="I21" s="57"/>
      <c r="J21" s="57"/>
      <c r="P21" s="14"/>
      <c r="S21" s="14"/>
    </row>
    <row r="22" spans="1:19" ht="13.05" customHeight="1" x14ac:dyDescent="0.25">
      <c r="A22" s="56" t="s">
        <v>395</v>
      </c>
      <c r="B22" s="57"/>
      <c r="C22" s="57"/>
      <c r="D22" s="57"/>
      <c r="E22" s="57"/>
      <c r="F22" s="57">
        <v>1290</v>
      </c>
      <c r="G22" s="57"/>
      <c r="H22" s="57"/>
      <c r="I22" s="57"/>
      <c r="J22" s="57">
        <f t="shared" ref="J22:J61" si="0">SUM(D22:I22)</f>
        <v>1290</v>
      </c>
      <c r="P22" s="14"/>
      <c r="S22" s="14"/>
    </row>
    <row r="23" spans="1:19" ht="13.05" customHeight="1" x14ac:dyDescent="0.25">
      <c r="A23" s="56" t="s">
        <v>269</v>
      </c>
      <c r="B23" s="57">
        <v>4</v>
      </c>
      <c r="C23" s="57"/>
      <c r="D23" s="11"/>
      <c r="E23" s="65"/>
      <c r="F23" s="57"/>
      <c r="G23" s="57"/>
      <c r="H23" s="57">
        <v>200</v>
      </c>
      <c r="I23" s="57"/>
      <c r="J23" s="57">
        <f t="shared" si="0"/>
        <v>200</v>
      </c>
      <c r="P23" s="14"/>
      <c r="S23" s="14"/>
    </row>
    <row r="24" spans="1:19" ht="13.05" customHeight="1" x14ac:dyDescent="0.25">
      <c r="A24" s="56" t="s">
        <v>226</v>
      </c>
      <c r="B24" s="57"/>
      <c r="C24" s="57"/>
      <c r="D24" s="11"/>
      <c r="E24" s="57">
        <f>SUM('A learn 2'!E27,'A learn 3'!E19,'A learn 4'!E19,)</f>
        <v>990</v>
      </c>
      <c r="F24" s="57">
        <v>330</v>
      </c>
      <c r="G24" s="57"/>
      <c r="H24" s="57"/>
      <c r="I24" s="57"/>
      <c r="J24" s="57">
        <f t="shared" si="0"/>
        <v>1320</v>
      </c>
      <c r="P24" s="14"/>
      <c r="S24" s="14"/>
    </row>
    <row r="25" spans="1:19" ht="13.05" customHeight="1" x14ac:dyDescent="0.25">
      <c r="A25" s="56" t="s">
        <v>58</v>
      </c>
      <c r="B25" s="57"/>
      <c r="C25" s="57"/>
      <c r="D25" s="11">
        <v>165</v>
      </c>
      <c r="E25" s="57">
        <f>SUM('A learn 2'!E28,'A learn 3'!E21,'A learn 4'!E31,)</f>
        <v>8925</v>
      </c>
      <c r="F25" s="57">
        <v>4255</v>
      </c>
      <c r="G25" s="57"/>
      <c r="H25" s="57"/>
      <c r="I25" s="57"/>
      <c r="J25" s="57">
        <f t="shared" si="0"/>
        <v>13345</v>
      </c>
      <c r="P25" s="14"/>
      <c r="S25" s="14"/>
    </row>
    <row r="26" spans="1:19" ht="13.05" customHeight="1" x14ac:dyDescent="0.25">
      <c r="A26" s="56" t="s">
        <v>64</v>
      </c>
      <c r="B26" s="57"/>
      <c r="C26" s="57"/>
      <c r="D26" s="11">
        <f>SUM('A learn 1'!D26,'A learn 3'!D28,'A learn 4'!D26,)</f>
        <v>6910</v>
      </c>
      <c r="E26" s="57"/>
      <c r="F26" s="57"/>
      <c r="G26" s="57"/>
      <c r="H26" s="57"/>
      <c r="I26" s="57"/>
      <c r="J26" s="57">
        <f t="shared" si="0"/>
        <v>6910</v>
      </c>
      <c r="P26" s="14"/>
      <c r="S26" s="14"/>
    </row>
    <row r="27" spans="1:19" ht="13.05" customHeight="1" x14ac:dyDescent="0.25">
      <c r="A27" s="56" t="s">
        <v>398</v>
      </c>
      <c r="B27" s="57"/>
      <c r="C27" s="57"/>
      <c r="D27" s="11">
        <v>1250</v>
      </c>
      <c r="E27" s="57"/>
      <c r="F27" s="57"/>
      <c r="G27" s="57"/>
      <c r="H27" s="57"/>
      <c r="I27" s="57"/>
      <c r="J27" s="57">
        <f t="shared" si="0"/>
        <v>1250</v>
      </c>
      <c r="P27" s="14"/>
      <c r="S27" s="14"/>
    </row>
    <row r="28" spans="1:19" ht="13.05" customHeight="1" x14ac:dyDescent="0.25">
      <c r="A28" s="56" t="s">
        <v>399</v>
      </c>
      <c r="B28" s="57"/>
      <c r="C28" s="57"/>
      <c r="D28" s="11">
        <v>1240</v>
      </c>
      <c r="E28" s="57"/>
      <c r="F28" s="57"/>
      <c r="G28" s="57"/>
      <c r="H28" s="57"/>
      <c r="I28" s="57"/>
      <c r="J28" s="57">
        <f t="shared" si="0"/>
        <v>1240</v>
      </c>
      <c r="P28" s="14"/>
      <c r="S28" s="14"/>
    </row>
    <row r="29" spans="1:19" ht="13.05" customHeight="1" x14ac:dyDescent="0.25">
      <c r="A29" s="56" t="s">
        <v>384</v>
      </c>
      <c r="B29" s="57"/>
      <c r="C29" s="57"/>
      <c r="D29" s="11">
        <v>150</v>
      </c>
      <c r="E29" s="57"/>
      <c r="F29" s="57"/>
      <c r="G29" s="57"/>
      <c r="H29" s="57"/>
      <c r="I29" s="57"/>
      <c r="J29" s="57">
        <f t="shared" si="0"/>
        <v>150</v>
      </c>
      <c r="P29" s="14"/>
      <c r="S29" s="14"/>
    </row>
    <row r="30" spans="1:19" ht="13.05" customHeight="1" x14ac:dyDescent="0.25">
      <c r="A30" s="56" t="s">
        <v>378</v>
      </c>
      <c r="B30" s="57"/>
      <c r="C30" s="57"/>
      <c r="D30" s="57">
        <v>2995</v>
      </c>
      <c r="E30" s="57"/>
      <c r="F30" s="57"/>
      <c r="G30" s="57"/>
      <c r="H30" s="57"/>
      <c r="I30" s="57"/>
      <c r="J30" s="57">
        <f t="shared" si="0"/>
        <v>2995</v>
      </c>
      <c r="P30" s="14"/>
      <c r="S30" s="14"/>
    </row>
    <row r="31" spans="1:19" ht="13.05" customHeight="1" x14ac:dyDescent="0.25">
      <c r="A31" s="56" t="s">
        <v>416</v>
      </c>
      <c r="B31" s="57"/>
      <c r="C31" s="57"/>
      <c r="E31" s="11">
        <f>SUM('A learn 1'!D29,'A learn 3'!E29,'A learn 4'!E27,)</f>
        <v>12915</v>
      </c>
      <c r="F31" s="57"/>
      <c r="G31" s="57"/>
      <c r="H31" s="57"/>
      <c r="I31" s="57"/>
      <c r="J31" s="57">
        <f>SUM(E31:I31)</f>
        <v>12915</v>
      </c>
      <c r="P31" s="14"/>
      <c r="S31" s="14"/>
    </row>
    <row r="32" spans="1:19" ht="13.05" customHeight="1" x14ac:dyDescent="0.25">
      <c r="A32" s="56" t="s">
        <v>89</v>
      </c>
      <c r="B32" s="57"/>
      <c r="C32" s="57"/>
      <c r="D32" s="11">
        <f>SUM('A learn 1'!D30,'A learn 2'!D24:D25,'A learn 3'!D26,'A learn 4'!D22,)</f>
        <v>5515</v>
      </c>
      <c r="E32" s="57"/>
      <c r="F32" s="57"/>
      <c r="G32" s="57"/>
      <c r="H32" s="57"/>
      <c r="I32" s="57"/>
      <c r="J32" s="57">
        <f t="shared" si="0"/>
        <v>5515</v>
      </c>
      <c r="P32" s="14"/>
      <c r="S32" s="14"/>
    </row>
    <row r="33" spans="1:19" ht="13.05" customHeight="1" x14ac:dyDescent="0.25">
      <c r="A33" s="56" t="s">
        <v>419</v>
      </c>
      <c r="B33" s="57"/>
      <c r="C33" s="57"/>
      <c r="D33" s="11">
        <v>3110</v>
      </c>
      <c r="E33" s="57"/>
      <c r="F33" s="57"/>
      <c r="G33" s="57"/>
      <c r="H33" s="57"/>
      <c r="I33" s="57"/>
      <c r="J33" s="57">
        <f t="shared" si="0"/>
        <v>3110</v>
      </c>
      <c r="P33" s="14"/>
      <c r="S33" s="14"/>
    </row>
    <row r="34" spans="1:19" ht="13.05" customHeight="1" x14ac:dyDescent="0.25">
      <c r="A34" s="56" t="s">
        <v>227</v>
      </c>
      <c r="B34" s="57"/>
      <c r="C34" s="57"/>
      <c r="D34" s="11"/>
      <c r="E34" s="57"/>
      <c r="F34" s="57">
        <v>4820</v>
      </c>
      <c r="G34" s="57"/>
      <c r="H34" s="57"/>
      <c r="I34" s="57"/>
      <c r="J34" s="57">
        <f t="shared" si="0"/>
        <v>4820</v>
      </c>
      <c r="P34" s="14"/>
      <c r="S34" s="14"/>
    </row>
    <row r="35" spans="1:19" ht="13.05" customHeight="1" x14ac:dyDescent="0.25">
      <c r="A35" s="56" t="s">
        <v>425</v>
      </c>
      <c r="B35" s="57"/>
      <c r="C35" s="57"/>
      <c r="D35" s="11">
        <f>SUM('A learn 2'!D26,'A learn 3'!D23,'A learn 4'!D29,)</f>
        <v>2265</v>
      </c>
      <c r="E35" s="57"/>
      <c r="F35" s="57"/>
      <c r="G35" s="57"/>
      <c r="H35" s="57"/>
      <c r="I35" s="57"/>
      <c r="J35" s="57">
        <f t="shared" si="0"/>
        <v>2265</v>
      </c>
      <c r="P35" s="14"/>
      <c r="S35" s="14"/>
    </row>
    <row r="36" spans="1:19" ht="13.05" customHeight="1" x14ac:dyDescent="0.25">
      <c r="A36" s="56" t="s">
        <v>247</v>
      </c>
      <c r="B36" s="57"/>
      <c r="C36" s="57"/>
      <c r="D36" s="57"/>
      <c r="E36" s="57"/>
      <c r="F36" s="57">
        <v>1290</v>
      </c>
      <c r="G36" s="57"/>
      <c r="H36" s="57"/>
      <c r="I36" s="57"/>
      <c r="J36" s="57">
        <f t="shared" si="0"/>
        <v>1290</v>
      </c>
      <c r="P36" s="14"/>
      <c r="S36" s="14"/>
    </row>
    <row r="37" spans="1:19" ht="13.05" customHeight="1" x14ac:dyDescent="0.25">
      <c r="A37" s="56" t="s">
        <v>402</v>
      </c>
      <c r="B37" s="57"/>
      <c r="C37" s="57"/>
      <c r="D37" s="11">
        <v>3485</v>
      </c>
      <c r="E37" s="57"/>
      <c r="F37" s="57"/>
      <c r="G37" s="57"/>
      <c r="H37" s="57"/>
      <c r="I37" s="57"/>
      <c r="J37" s="57">
        <f t="shared" si="0"/>
        <v>3485</v>
      </c>
      <c r="P37" s="14"/>
      <c r="S37" s="14"/>
    </row>
    <row r="38" spans="1:19" ht="13.05" customHeight="1" x14ac:dyDescent="0.25">
      <c r="A38" s="56" t="s">
        <v>404</v>
      </c>
      <c r="B38" s="57"/>
      <c r="C38" s="57"/>
      <c r="D38" s="11">
        <v>2435</v>
      </c>
      <c r="E38" s="57"/>
      <c r="F38" s="57"/>
      <c r="G38" s="57"/>
      <c r="H38" s="57"/>
      <c r="I38" s="57"/>
      <c r="J38" s="57">
        <f t="shared" si="0"/>
        <v>2435</v>
      </c>
      <c r="P38" s="14"/>
      <c r="S38" s="14"/>
    </row>
    <row r="39" spans="1:19" ht="13.05" customHeight="1" x14ac:dyDescent="0.25">
      <c r="A39" s="56" t="s">
        <v>405</v>
      </c>
      <c r="B39" s="57"/>
      <c r="C39" s="57"/>
      <c r="D39" s="11">
        <v>1300</v>
      </c>
      <c r="E39" s="57"/>
      <c r="F39" s="57"/>
      <c r="G39" s="57"/>
      <c r="H39" s="57"/>
      <c r="I39" s="57"/>
      <c r="J39" s="57">
        <f t="shared" si="0"/>
        <v>1300</v>
      </c>
      <c r="P39" s="14"/>
      <c r="S39" s="14"/>
    </row>
    <row r="40" spans="1:19" ht="13.05" customHeight="1" x14ac:dyDescent="0.25">
      <c r="A40" s="56" t="s">
        <v>406</v>
      </c>
      <c r="B40" s="57"/>
      <c r="C40" s="57"/>
      <c r="D40" s="11">
        <v>705</v>
      </c>
      <c r="E40" s="57"/>
      <c r="F40" s="57"/>
      <c r="G40" s="57"/>
      <c r="H40" s="57"/>
      <c r="I40" s="57"/>
      <c r="J40" s="57">
        <f t="shared" si="0"/>
        <v>705</v>
      </c>
      <c r="P40" s="14"/>
      <c r="S40" s="14"/>
    </row>
    <row r="41" spans="1:19" ht="13.05" customHeight="1" x14ac:dyDescent="0.25">
      <c r="A41" s="56" t="s">
        <v>407</v>
      </c>
      <c r="B41" s="57"/>
      <c r="C41" s="57"/>
      <c r="D41" s="11"/>
      <c r="E41" s="11">
        <v>2855</v>
      </c>
      <c r="F41" s="11"/>
      <c r="G41" s="11"/>
      <c r="H41" s="11"/>
      <c r="I41" s="13"/>
      <c r="J41" s="57">
        <f t="shared" si="0"/>
        <v>2855</v>
      </c>
      <c r="P41" s="14"/>
      <c r="S41" s="14"/>
    </row>
    <row r="42" spans="1:19" ht="13.05" customHeight="1" x14ac:dyDescent="0.25">
      <c r="A42" s="56" t="s">
        <v>313</v>
      </c>
      <c r="B42" s="57"/>
      <c r="C42" s="57"/>
      <c r="D42" s="11">
        <f>SUM('A learn 3'!D24,'A learn 4'!D23,)</f>
        <v>585</v>
      </c>
      <c r="E42" s="57"/>
      <c r="F42" s="57"/>
      <c r="G42" s="57"/>
      <c r="H42" s="57"/>
      <c r="I42" s="57"/>
      <c r="J42" s="57">
        <f t="shared" si="0"/>
        <v>585</v>
      </c>
      <c r="P42" s="14"/>
      <c r="S42" s="14"/>
    </row>
    <row r="43" spans="1:19" ht="13.05" customHeight="1" x14ac:dyDescent="0.25">
      <c r="A43" s="56" t="s">
        <v>417</v>
      </c>
      <c r="B43" s="57"/>
      <c r="C43" s="57"/>
      <c r="D43" s="57">
        <v>1160</v>
      </c>
      <c r="E43" s="57"/>
      <c r="F43" s="57"/>
      <c r="G43" s="57"/>
      <c r="H43" s="57"/>
      <c r="I43" s="57"/>
      <c r="J43" s="57">
        <f t="shared" si="0"/>
        <v>1160</v>
      </c>
      <c r="P43" s="14"/>
      <c r="S43" s="14"/>
    </row>
    <row r="44" spans="1:19" ht="13.05" customHeight="1" x14ac:dyDescent="0.25">
      <c r="A44" s="56" t="s">
        <v>383</v>
      </c>
      <c r="B44" s="57"/>
      <c r="C44" s="57"/>
      <c r="D44" s="11">
        <v>1215</v>
      </c>
      <c r="E44" s="57"/>
      <c r="F44" s="57"/>
      <c r="G44" s="57"/>
      <c r="H44" s="57"/>
      <c r="I44" s="57"/>
      <c r="J44" s="57">
        <f t="shared" si="0"/>
        <v>1215</v>
      </c>
      <c r="P44" s="14"/>
      <c r="S44" s="14"/>
    </row>
    <row r="45" spans="1:19" ht="13.05" customHeight="1" x14ac:dyDescent="0.25">
      <c r="A45" s="56" t="s">
        <v>412</v>
      </c>
      <c r="B45" s="57"/>
      <c r="C45" s="57"/>
      <c r="D45" s="11">
        <f>SUM('A learn 3'!D30,'A learn 4'!D21,)</f>
        <v>13895</v>
      </c>
      <c r="E45" s="57"/>
      <c r="F45" s="57"/>
      <c r="G45" s="57"/>
      <c r="H45" s="57"/>
      <c r="I45" s="57"/>
      <c r="J45" s="57">
        <f t="shared" si="0"/>
        <v>13895</v>
      </c>
      <c r="K45" s="19"/>
      <c r="L45" s="19"/>
    </row>
    <row r="46" spans="1:19" ht="13.05" customHeight="1" x14ac:dyDescent="0.25">
      <c r="A46" s="56" t="s">
        <v>379</v>
      </c>
      <c r="B46" s="57"/>
      <c r="C46" s="57"/>
      <c r="D46" s="11">
        <v>740</v>
      </c>
      <c r="E46" s="57"/>
      <c r="F46" s="57"/>
      <c r="G46" s="57"/>
      <c r="H46" s="57"/>
      <c r="I46" s="57"/>
      <c r="J46" s="57">
        <f t="shared" si="0"/>
        <v>740</v>
      </c>
      <c r="K46" s="19"/>
      <c r="L46" s="19"/>
      <c r="O46" s="19"/>
    </row>
    <row r="47" spans="1:19" ht="13.05" customHeight="1" x14ac:dyDescent="0.25">
      <c r="A47" s="56" t="s">
        <v>386</v>
      </c>
      <c r="B47" s="57"/>
      <c r="C47" s="57"/>
      <c r="D47" s="11">
        <v>295</v>
      </c>
      <c r="E47" s="57"/>
      <c r="F47" s="57"/>
      <c r="G47" s="57"/>
      <c r="H47" s="57"/>
      <c r="I47" s="57"/>
      <c r="J47" s="57">
        <f t="shared" si="0"/>
        <v>295</v>
      </c>
      <c r="K47" s="19"/>
      <c r="L47" s="19"/>
      <c r="M47" s="19"/>
    </row>
    <row r="48" spans="1:19" ht="13.05" customHeight="1" x14ac:dyDescent="0.25">
      <c r="A48" s="56" t="s">
        <v>382</v>
      </c>
      <c r="B48" s="57"/>
      <c r="C48" s="57"/>
      <c r="D48" s="11">
        <f>SUM('A learn 1'!D36,'A learn 2'!D23,'A learn 3'!D25)</f>
        <v>1825</v>
      </c>
      <c r="E48" s="57"/>
      <c r="F48" s="57"/>
      <c r="G48" s="57"/>
      <c r="H48" s="57"/>
      <c r="I48" s="57"/>
      <c r="J48" s="57">
        <f t="shared" si="0"/>
        <v>1825</v>
      </c>
    </row>
    <row r="49" spans="1:14" ht="13.05" customHeight="1" x14ac:dyDescent="0.25">
      <c r="A49" s="56" t="s">
        <v>409</v>
      </c>
      <c r="B49" s="57"/>
      <c r="C49" s="57"/>
      <c r="D49" s="11">
        <v>2900</v>
      </c>
      <c r="E49" s="57"/>
      <c r="F49" s="57"/>
      <c r="G49" s="57"/>
      <c r="H49" s="57"/>
      <c r="I49" s="57"/>
      <c r="J49" s="57">
        <f t="shared" si="0"/>
        <v>2900</v>
      </c>
    </row>
    <row r="50" spans="1:14" ht="13.05" customHeight="1" x14ac:dyDescent="0.25">
      <c r="A50" s="56" t="s">
        <v>414</v>
      </c>
      <c r="B50" s="57"/>
      <c r="C50" s="57"/>
      <c r="D50" s="11">
        <v>2315</v>
      </c>
      <c r="E50" s="57"/>
      <c r="F50" s="57"/>
      <c r="G50" s="57"/>
      <c r="H50" s="57"/>
      <c r="I50" s="57"/>
      <c r="J50" s="57">
        <f t="shared" si="0"/>
        <v>2315</v>
      </c>
      <c r="M50" s="19"/>
    </row>
    <row r="51" spans="1:14" ht="13.05" customHeight="1" x14ac:dyDescent="0.25">
      <c r="A51" s="56" t="s">
        <v>415</v>
      </c>
      <c r="B51" s="57"/>
      <c r="C51" s="57"/>
      <c r="D51" s="57">
        <v>615</v>
      </c>
      <c r="E51" s="57"/>
      <c r="F51" s="57"/>
      <c r="G51" s="57"/>
      <c r="H51" s="57"/>
      <c r="I51" s="57"/>
      <c r="J51" s="57">
        <f t="shared" si="0"/>
        <v>615</v>
      </c>
    </row>
    <row r="52" spans="1:14" ht="13.05" customHeight="1" x14ac:dyDescent="0.25">
      <c r="A52" s="56" t="s">
        <v>59</v>
      </c>
      <c r="B52" s="57">
        <v>4</v>
      </c>
      <c r="C52" s="57"/>
      <c r="D52" s="11"/>
      <c r="E52" s="57"/>
      <c r="F52" s="57"/>
      <c r="G52" s="57"/>
      <c r="H52" s="57">
        <f>SUM('A learn 1'!H37,'A learn 2'!H19,'A learn 3'!H20,'A learn 4'!H20,)</f>
        <v>3240</v>
      </c>
      <c r="I52" s="57">
        <f>SUM('A learn 1'!I37,'A learn 2'!I19,'A learn 3'!I20,'A learn 4'!I20,)</f>
        <v>1060</v>
      </c>
      <c r="J52" s="57">
        <f t="shared" si="0"/>
        <v>4300</v>
      </c>
      <c r="K52" s="54"/>
      <c r="M52" s="19"/>
      <c r="N52" s="19"/>
    </row>
    <row r="53" spans="1:14" ht="13.05" customHeight="1" x14ac:dyDescent="0.25">
      <c r="A53" s="56" t="s">
        <v>262</v>
      </c>
      <c r="B53" s="57"/>
      <c r="C53" s="57"/>
      <c r="D53" s="11"/>
      <c r="E53" s="11"/>
      <c r="F53" s="11"/>
      <c r="G53" s="11"/>
      <c r="H53" s="11"/>
      <c r="I53" s="13">
        <v>215</v>
      </c>
      <c r="J53" s="57">
        <f t="shared" si="0"/>
        <v>215</v>
      </c>
    </row>
    <row r="54" spans="1:14" ht="13.05" customHeight="1" x14ac:dyDescent="0.25">
      <c r="A54" s="56" t="s">
        <v>411</v>
      </c>
      <c r="B54" s="57"/>
      <c r="C54" s="57"/>
      <c r="D54" s="11">
        <v>1550</v>
      </c>
      <c r="E54" s="57"/>
      <c r="F54" s="57"/>
      <c r="G54" s="57"/>
      <c r="H54" s="57"/>
      <c r="I54" s="57"/>
      <c r="J54" s="57">
        <f t="shared" si="0"/>
        <v>1550</v>
      </c>
      <c r="L54" s="19"/>
    </row>
    <row r="55" spans="1:14" ht="13.05" customHeight="1" x14ac:dyDescent="0.25">
      <c r="A55" s="56" t="s">
        <v>242</v>
      </c>
      <c r="B55" s="57"/>
      <c r="C55" s="57"/>
      <c r="D55" s="11"/>
      <c r="E55" s="11"/>
      <c r="F55" s="11">
        <v>160</v>
      </c>
      <c r="G55" s="11"/>
      <c r="H55" s="11"/>
      <c r="I55" s="13"/>
      <c r="J55" s="57">
        <f t="shared" si="0"/>
        <v>160</v>
      </c>
    </row>
    <row r="56" spans="1:14" ht="13.05" customHeight="1" x14ac:dyDescent="0.25">
      <c r="A56" s="56" t="s">
        <v>418</v>
      </c>
      <c r="B56" s="57"/>
      <c r="C56" s="57"/>
      <c r="D56" s="11">
        <v>290</v>
      </c>
      <c r="E56" s="11"/>
      <c r="F56" s="11"/>
      <c r="G56" s="11"/>
      <c r="H56" s="11"/>
      <c r="I56" s="13"/>
      <c r="J56" s="57">
        <f t="shared" si="0"/>
        <v>290</v>
      </c>
    </row>
    <row r="57" spans="1:14" ht="13.05" customHeight="1" x14ac:dyDescent="0.25">
      <c r="A57" s="56" t="s">
        <v>423</v>
      </c>
      <c r="B57" s="57"/>
      <c r="C57" s="57"/>
      <c r="E57" s="11">
        <f>SUM('A learn 1'!E41,'A learn 2'!E22,'A learn 3'!E31,'A learn 4'!E28,)</f>
        <v>1540</v>
      </c>
      <c r="F57" s="11"/>
      <c r="G57" s="11"/>
      <c r="H57" s="11"/>
      <c r="I57" s="13"/>
      <c r="J57" s="57">
        <f>SUM(E57:I57)</f>
        <v>1540</v>
      </c>
    </row>
    <row r="58" spans="1:14" ht="13.05" customHeight="1" x14ac:dyDescent="0.25">
      <c r="A58" s="56" t="s">
        <v>338</v>
      </c>
      <c r="B58" s="57"/>
      <c r="C58" s="57"/>
      <c r="D58" s="11">
        <v>2710</v>
      </c>
      <c r="E58" s="57"/>
      <c r="F58" s="57"/>
      <c r="G58" s="57"/>
      <c r="H58" s="57"/>
      <c r="I58" s="57"/>
      <c r="J58" s="57">
        <f t="shared" ref="J58" si="1">SUM(D58:I58)</f>
        <v>2710</v>
      </c>
    </row>
    <row r="59" spans="1:14" ht="13.05" customHeight="1" x14ac:dyDescent="0.25">
      <c r="A59" s="56" t="s">
        <v>380</v>
      </c>
      <c r="B59" s="57"/>
      <c r="C59" s="57"/>
      <c r="D59" s="11">
        <v>600</v>
      </c>
      <c r="E59" s="11"/>
      <c r="F59" s="11"/>
      <c r="G59" s="11"/>
      <c r="H59" s="11"/>
      <c r="I59" s="13"/>
      <c r="J59" s="57">
        <f t="shared" si="0"/>
        <v>600</v>
      </c>
    </row>
    <row r="60" spans="1:14" ht="13.05" customHeight="1" x14ac:dyDescent="0.25">
      <c r="A60" s="56" t="s">
        <v>280</v>
      </c>
      <c r="B60" s="57"/>
      <c r="C60" s="57"/>
      <c r="D60" s="11"/>
      <c r="E60" s="11">
        <v>125</v>
      </c>
      <c r="F60" s="11"/>
      <c r="G60" s="11"/>
      <c r="H60" s="11"/>
      <c r="I60" s="57"/>
      <c r="J60" s="57">
        <f t="shared" si="0"/>
        <v>125</v>
      </c>
    </row>
    <row r="61" spans="1:14" ht="13.05" customHeight="1" thickBot="1" x14ac:dyDescent="0.3">
      <c r="A61" s="56" t="s">
        <v>348</v>
      </c>
      <c r="B61" s="57"/>
      <c r="C61" s="57"/>
      <c r="D61" s="11"/>
      <c r="E61" s="11"/>
      <c r="F61" s="11">
        <v>160</v>
      </c>
      <c r="G61" s="11"/>
      <c r="H61" s="11"/>
      <c r="I61" s="13"/>
      <c r="J61" s="57">
        <f t="shared" si="0"/>
        <v>160</v>
      </c>
    </row>
    <row r="62" spans="1:14" x14ac:dyDescent="0.25">
      <c r="A62" s="288" t="s">
        <v>17</v>
      </c>
      <c r="B62" s="289"/>
      <c r="C62" s="290"/>
      <c r="D62" s="276">
        <f>SUM(D12:D61)</f>
        <v>62220</v>
      </c>
      <c r="E62" s="276">
        <f>SUM(E12:E61)</f>
        <v>27350</v>
      </c>
      <c r="F62" s="276">
        <f>SUM(F12:F61)</f>
        <v>15085</v>
      </c>
      <c r="G62" s="276"/>
      <c r="H62" s="276">
        <f>SUM(H12:H61)</f>
        <v>3440</v>
      </c>
      <c r="I62" s="276">
        <f>SUM(I12:I61)</f>
        <v>1275</v>
      </c>
      <c r="J62" s="278">
        <f>SUM(D62:I63)</f>
        <v>109370</v>
      </c>
    </row>
    <row r="63" spans="1:14" ht="13.8" thickBot="1" x14ac:dyDescent="0.3">
      <c r="A63" s="291"/>
      <c r="B63" s="292"/>
      <c r="C63" s="293"/>
      <c r="D63" s="277"/>
      <c r="E63" s="277"/>
      <c r="F63" s="277"/>
      <c r="G63" s="277"/>
      <c r="H63" s="277"/>
      <c r="I63" s="277"/>
      <c r="J63" s="279"/>
    </row>
    <row r="64" spans="1:14" x14ac:dyDescent="0.25">
      <c r="A64" s="280" t="s">
        <v>18</v>
      </c>
      <c r="B64" s="280"/>
      <c r="C64" s="280"/>
      <c r="D64" s="280"/>
      <c r="E64" s="280"/>
      <c r="F64" s="280"/>
      <c r="G64" s="280"/>
      <c r="H64" s="280"/>
      <c r="I64" s="281"/>
      <c r="J64" s="282">
        <f>SUM(J12:J61)</f>
        <v>109370</v>
      </c>
    </row>
    <row r="65" spans="1:10" ht="13.8" thickBot="1" x14ac:dyDescent="0.3">
      <c r="A65" s="280"/>
      <c r="B65" s="280"/>
      <c r="C65" s="280"/>
      <c r="D65" s="280"/>
      <c r="E65" s="280"/>
      <c r="F65" s="280"/>
      <c r="G65" s="280"/>
      <c r="H65" s="280"/>
      <c r="I65" s="281"/>
      <c r="J65" s="283"/>
    </row>
    <row r="66" spans="1:10" ht="13.8" thickTop="1" x14ac:dyDescent="0.25">
      <c r="A66" s="284" t="s">
        <v>70</v>
      </c>
      <c r="B66" s="284"/>
      <c r="C66" s="284"/>
      <c r="D66" s="284"/>
      <c r="E66" s="284"/>
      <c r="F66" s="284"/>
      <c r="G66" s="284"/>
      <c r="H66" s="284"/>
      <c r="I66" s="285"/>
      <c r="J66" s="286">
        <f>SUM(J64,H72)</f>
        <v>120000</v>
      </c>
    </row>
    <row r="67" spans="1:10" ht="13.8" thickBot="1" x14ac:dyDescent="0.3">
      <c r="A67" s="284"/>
      <c r="B67" s="284"/>
      <c r="C67" s="284"/>
      <c r="D67" s="284"/>
      <c r="E67" s="284"/>
      <c r="F67" s="284"/>
      <c r="G67" s="284"/>
      <c r="H67" s="284"/>
      <c r="I67" s="285"/>
      <c r="J67" s="287"/>
    </row>
    <row r="68" spans="1:10" ht="13.8" thickTop="1" x14ac:dyDescent="0.25">
      <c r="A68" s="269" t="s">
        <v>19</v>
      </c>
      <c r="B68" s="269"/>
      <c r="C68" s="269"/>
      <c r="D68" s="20"/>
      <c r="E68" s="21"/>
      <c r="F68" s="22"/>
      <c r="G68" s="22"/>
      <c r="H68" s="22"/>
    </row>
    <row r="69" spans="1:10" x14ac:dyDescent="0.25">
      <c r="A69" s="270" t="s">
        <v>251</v>
      </c>
      <c r="B69" s="270"/>
      <c r="C69" s="270"/>
      <c r="D69" s="23"/>
      <c r="E69" s="270" t="s">
        <v>66</v>
      </c>
      <c r="F69" s="270"/>
      <c r="G69" s="270"/>
      <c r="H69" s="23"/>
    </row>
    <row r="70" spans="1:10" x14ac:dyDescent="0.25">
      <c r="A70" s="270" t="s">
        <v>159</v>
      </c>
      <c r="B70" s="270"/>
      <c r="C70" s="270"/>
      <c r="D70" s="23"/>
      <c r="E70" s="270" t="s">
        <v>46</v>
      </c>
      <c r="F70" s="270"/>
      <c r="G70" s="270"/>
      <c r="H70" s="23"/>
      <c r="I70" s="19"/>
      <c r="J70" s="54"/>
    </row>
    <row r="71" spans="1:10" x14ac:dyDescent="0.25">
      <c r="A71" s="270" t="s">
        <v>124</v>
      </c>
      <c r="B71" s="270"/>
      <c r="C71" s="270"/>
      <c r="D71" s="23"/>
      <c r="E71" s="270" t="s">
        <v>65</v>
      </c>
      <c r="F71" s="270"/>
      <c r="G71" s="270"/>
      <c r="H71" s="23"/>
    </row>
    <row r="72" spans="1:10" x14ac:dyDescent="0.25">
      <c r="A72" s="270" t="s">
        <v>385</v>
      </c>
      <c r="B72" s="270"/>
      <c r="C72" s="270"/>
      <c r="D72" s="23"/>
      <c r="E72" s="24"/>
      <c r="F72" s="24"/>
      <c r="G72" s="24"/>
      <c r="H72" s="25">
        <f>SUM('A learn 1'!H55,'A learn 2'!H45,'A learn 3'!H43,'A learn 4'!H42)</f>
        <v>10630</v>
      </c>
    </row>
    <row r="75" spans="1:10" x14ac:dyDescent="0.25">
      <c r="D75" s="54"/>
    </row>
  </sheetData>
  <mergeCells count="36">
    <mergeCell ref="A72:C72"/>
    <mergeCell ref="A68:C68"/>
    <mergeCell ref="A69:C69"/>
    <mergeCell ref="E69:G69"/>
    <mergeCell ref="A70:C70"/>
    <mergeCell ref="E70:G70"/>
    <mergeCell ref="A71:C71"/>
    <mergeCell ref="E71:G71"/>
    <mergeCell ref="I62:I63"/>
    <mergeCell ref="J62:J63"/>
    <mergeCell ref="A64:I65"/>
    <mergeCell ref="J64:J65"/>
    <mergeCell ref="A66:I67"/>
    <mergeCell ref="J66:J67"/>
    <mergeCell ref="A62:C63"/>
    <mergeCell ref="D62:D63"/>
    <mergeCell ref="E62:E63"/>
    <mergeCell ref="F62:F63"/>
    <mergeCell ref="G62:G63"/>
    <mergeCell ref="H62:H63"/>
    <mergeCell ref="A8:J9"/>
    <mergeCell ref="A10:A11"/>
    <mergeCell ref="B10:B11"/>
    <mergeCell ref="C10:C11"/>
    <mergeCell ref="D10:D11"/>
    <mergeCell ref="G10:G11"/>
    <mergeCell ref="H10:H11"/>
    <mergeCell ref="I10:I11"/>
    <mergeCell ref="A1:J2"/>
    <mergeCell ref="A3:J4"/>
    <mergeCell ref="A6:D7"/>
    <mergeCell ref="E6:G7"/>
    <mergeCell ref="H6:H7"/>
    <mergeCell ref="I6:J6"/>
    <mergeCell ref="I7:J7"/>
    <mergeCell ref="A5:J5"/>
  </mergeCells>
  <printOptions horizontalCentered="1"/>
  <pageMargins left="0.25" right="0.25" top="0.75" bottom="0.75" header="0.5" footer="0.5"/>
  <pageSetup scale="6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62</vt:i4>
      </vt:variant>
      <vt:variant>
        <vt:lpstr>Named Ranges</vt:lpstr>
      </vt:variant>
      <vt:variant>
        <vt:i4>56</vt:i4>
      </vt:variant>
    </vt:vector>
  </HeadingPairs>
  <TitlesOfParts>
    <vt:vector size="118" baseType="lpstr">
      <vt:lpstr>Central Totals A-C</vt:lpstr>
      <vt:lpstr>A Boney</vt:lpstr>
      <vt:lpstr>A bus</vt:lpstr>
      <vt:lpstr>A Vet</vt:lpstr>
      <vt:lpstr>A Fine</vt:lpstr>
      <vt:lpstr>A Heinen</vt:lpstr>
      <vt:lpstr>A White</vt:lpstr>
      <vt:lpstr>A San Jac </vt:lpstr>
      <vt:lpstr>A learn </vt:lpstr>
      <vt:lpstr>A SIS </vt:lpstr>
      <vt:lpstr>A craw</vt:lpstr>
      <vt:lpstr>A Theatre</vt:lpstr>
      <vt:lpstr>A Ed </vt:lpstr>
      <vt:lpstr>A Fan</vt:lpstr>
      <vt:lpstr>A Willie</vt:lpstr>
      <vt:lpstr>South</vt:lpstr>
      <vt:lpstr>B Boney</vt:lpstr>
      <vt:lpstr>A Boney G</vt:lpstr>
      <vt:lpstr>A Boney 2&amp;3</vt:lpstr>
      <vt:lpstr>B bus</vt:lpstr>
      <vt:lpstr>A bus 2</vt:lpstr>
      <vt:lpstr>A bus 3</vt:lpstr>
      <vt:lpstr>B Vet</vt:lpstr>
      <vt:lpstr>B Fine</vt:lpstr>
      <vt:lpstr>B Heinen</vt:lpstr>
      <vt:lpstr>B White</vt:lpstr>
      <vt:lpstr>A White 1</vt:lpstr>
      <vt:lpstr>A White 2</vt:lpstr>
      <vt:lpstr>B San Jac</vt:lpstr>
      <vt:lpstr>A San Jac 1</vt:lpstr>
      <vt:lpstr>A San Jac 2</vt:lpstr>
      <vt:lpstr>A San Jac 3</vt:lpstr>
      <vt:lpstr>B learn</vt:lpstr>
      <vt:lpstr>A learn 1</vt:lpstr>
      <vt:lpstr>A learn 2</vt:lpstr>
      <vt:lpstr>A learn 3</vt:lpstr>
      <vt:lpstr>A learn 4</vt:lpstr>
      <vt:lpstr>A SIS - 1</vt:lpstr>
      <vt:lpstr>A SIS - 2</vt:lpstr>
      <vt:lpstr>B SIS</vt:lpstr>
      <vt:lpstr>B craw</vt:lpstr>
      <vt:lpstr>B theatre</vt:lpstr>
      <vt:lpstr>B Ed</vt:lpstr>
      <vt:lpstr>A Ed 1</vt:lpstr>
      <vt:lpstr>A Ed 2</vt:lpstr>
      <vt:lpstr>B Fan</vt:lpstr>
      <vt:lpstr>A Fan 1</vt:lpstr>
      <vt:lpstr>A Fan 2</vt:lpstr>
      <vt:lpstr>B Willie</vt:lpstr>
      <vt:lpstr>B South</vt:lpstr>
      <vt:lpstr>C Central</vt:lpstr>
      <vt:lpstr>D</vt:lpstr>
      <vt:lpstr>E</vt:lpstr>
      <vt:lpstr>F</vt:lpstr>
      <vt:lpstr>G1</vt:lpstr>
      <vt:lpstr>G2</vt:lpstr>
      <vt:lpstr>H</vt:lpstr>
      <vt:lpstr>I</vt:lpstr>
      <vt:lpstr>South 1</vt:lpstr>
      <vt:lpstr>South 2</vt:lpstr>
      <vt:lpstr>J1</vt:lpstr>
      <vt:lpstr>K1 porters</vt:lpstr>
      <vt:lpstr>'A Boney'!Print_Area</vt:lpstr>
      <vt:lpstr>'A Boney 2&amp;3'!Print_Area</vt:lpstr>
      <vt:lpstr>'A Boney G'!Print_Area</vt:lpstr>
      <vt:lpstr>'A bus'!Print_Area</vt:lpstr>
      <vt:lpstr>'A bus 2'!Print_Area</vt:lpstr>
      <vt:lpstr>'A bus 3'!Print_Area</vt:lpstr>
      <vt:lpstr>'A craw'!Print_Area</vt:lpstr>
      <vt:lpstr>'A Ed '!Print_Area</vt:lpstr>
      <vt:lpstr>'A Ed 1'!Print_Area</vt:lpstr>
      <vt:lpstr>'A Ed 2'!Print_Area</vt:lpstr>
      <vt:lpstr>'A Fan'!Print_Area</vt:lpstr>
      <vt:lpstr>'A Fan 1'!Print_Area</vt:lpstr>
      <vt:lpstr>'A Fan 2'!Print_Area</vt:lpstr>
      <vt:lpstr>'A Fine'!Print_Area</vt:lpstr>
      <vt:lpstr>'A Heinen'!Print_Area</vt:lpstr>
      <vt:lpstr>'A learn '!Print_Area</vt:lpstr>
      <vt:lpstr>'A learn 1'!Print_Area</vt:lpstr>
      <vt:lpstr>'A learn 2'!Print_Area</vt:lpstr>
      <vt:lpstr>'A learn 3'!Print_Area</vt:lpstr>
      <vt:lpstr>'A learn 4'!Print_Area</vt:lpstr>
      <vt:lpstr>'A San Jac '!Print_Area</vt:lpstr>
      <vt:lpstr>'A San Jac 1'!Print_Area</vt:lpstr>
      <vt:lpstr>'A San Jac 2'!Print_Area</vt:lpstr>
      <vt:lpstr>'A San Jac 3'!Print_Area</vt:lpstr>
      <vt:lpstr>'A SIS '!Print_Area</vt:lpstr>
      <vt:lpstr>'A SIS - 1'!Print_Area</vt:lpstr>
      <vt:lpstr>'A SIS - 2'!Print_Area</vt:lpstr>
      <vt:lpstr>'A Theatre'!Print_Area</vt:lpstr>
      <vt:lpstr>'A Vet'!Print_Area</vt:lpstr>
      <vt:lpstr>'A White'!Print_Area</vt:lpstr>
      <vt:lpstr>'A White 1'!Print_Area</vt:lpstr>
      <vt:lpstr>'A White 2'!Print_Area</vt:lpstr>
      <vt:lpstr>'A Willie'!Print_Area</vt:lpstr>
      <vt:lpstr>'B Boney'!Print_Area</vt:lpstr>
      <vt:lpstr>'B bus'!Print_Area</vt:lpstr>
      <vt:lpstr>'B craw'!Print_Area</vt:lpstr>
      <vt:lpstr>'B Ed'!Print_Area</vt:lpstr>
      <vt:lpstr>'B Fan'!Print_Area</vt:lpstr>
      <vt:lpstr>'B Fine'!Print_Area</vt:lpstr>
      <vt:lpstr>'B Heinen'!Print_Area</vt:lpstr>
      <vt:lpstr>'B learn'!Print_Area</vt:lpstr>
      <vt:lpstr>'B San Jac'!Print_Area</vt:lpstr>
      <vt:lpstr>'B SIS'!Print_Area</vt:lpstr>
      <vt:lpstr>'B South'!Print_Area</vt:lpstr>
      <vt:lpstr>'B theatre'!Print_Area</vt:lpstr>
      <vt:lpstr>'B Vet'!Print_Area</vt:lpstr>
      <vt:lpstr>'B White'!Print_Area</vt:lpstr>
      <vt:lpstr>'B Willie'!Print_Area</vt:lpstr>
      <vt:lpstr>'C Central'!Print_Area</vt:lpstr>
      <vt:lpstr>'Central Totals A-C'!Print_Area</vt:lpstr>
      <vt:lpstr>'G1'!Print_Area</vt:lpstr>
      <vt:lpstr>'J1'!Print_Area</vt:lpstr>
      <vt:lpstr>'K1 porters'!Print_Area</vt:lpstr>
      <vt:lpstr>South!Print_Area</vt:lpstr>
      <vt:lpstr>'South 1'!Print_Area</vt:lpstr>
      <vt:lpstr>'South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alvarado</dc:creator>
  <cp:lastModifiedBy>cindy alvarado</cp:lastModifiedBy>
  <cp:lastPrinted>2019-03-21T17:32:37Z</cp:lastPrinted>
  <dcterms:created xsi:type="dcterms:W3CDTF">2019-02-01T20:48:02Z</dcterms:created>
  <dcterms:modified xsi:type="dcterms:W3CDTF">2019-05-16T18:57:07Z</dcterms:modified>
</cp:coreProperties>
</file>